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4A37438-6F57-422D-8082-EB0A8FE62B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здел 1 с 01.01.22 " sheetId="18" r:id="rId1"/>
    <sheet name="Раздел 2 с 01.01.22 " sheetId="17" r:id="rId2"/>
  </sheets>
  <definedNames>
    <definedName name="sub_112160" localSheetId="0">'Раздел 1 с 01.01.22 '!$A$52</definedName>
    <definedName name="sub_112240" localSheetId="0">'Раздел 1 с 01.01.22 '!$A$64</definedName>
    <definedName name="sub_112400" localSheetId="0">'Раздел 1 с 01.01.22 '!$A$70</definedName>
    <definedName name="sub_2160" localSheetId="0">'Раздел 1 с 01.01.22 '!$A$51</definedName>
    <definedName name="sub_2440" localSheetId="0">'Раздел 1 с 01.01.22 '!$A$75</definedName>
    <definedName name="sub_2450" localSheetId="0">'Раздел 1 с 01.01.22 '!$A$76</definedName>
    <definedName name="sub_2460" localSheetId="0">'Раздел 1 с 01.01.22 '!$A$77</definedName>
    <definedName name="sub_26310" localSheetId="1">'Раздел 2 с 01.01.22 '!$C$11</definedName>
    <definedName name="sub_263101" localSheetId="1">'Раздел 2 с 01.01.22 '!$C$12</definedName>
    <definedName name="sub_26320" localSheetId="1">'Раздел 2 с 01.01.22 '!$C$14</definedName>
    <definedName name="sub_264211" localSheetId="1">'Раздел 2 с 01.01.22 '!$C$24</definedName>
    <definedName name="sub_2643011" localSheetId="1">'Раздел 2 с 01.01.22 '!$C$30</definedName>
    <definedName name="sub_264511" localSheetId="1">'Раздел 2 с 01.01.22 '!$C$39</definedName>
    <definedName name="_xlnm.Print_Titles" localSheetId="0">'Раздел 1 с 01.01.22 '!$3:$5</definedName>
    <definedName name="_xlnm.Print_Area" localSheetId="0">'Раздел 1 с 01.01.22 '!$A$1:$H$98</definedName>
    <definedName name="_xlnm.Print_Area" localSheetId="1">'Раздел 2 с 01.01.22 '!$A$1:$J$66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7" l="1"/>
  <c r="E82" i="18"/>
  <c r="I22" i="17" l="1"/>
  <c r="G82" i="18"/>
  <c r="H22" i="17"/>
  <c r="F77" i="18" l="1"/>
  <c r="F80" i="18"/>
  <c r="G80" i="18"/>
  <c r="G43" i="18"/>
  <c r="F43" i="18"/>
  <c r="G39" i="18"/>
  <c r="F39" i="18"/>
  <c r="G44" i="18"/>
  <c r="F44" i="18"/>
  <c r="G9" i="18"/>
  <c r="E66" i="18"/>
  <c r="E43" i="18"/>
  <c r="E20" i="18"/>
  <c r="E8" i="18" s="1"/>
  <c r="E13" i="18"/>
  <c r="E77" i="18"/>
  <c r="E62" i="18" l="1"/>
  <c r="E14" i="18" l="1"/>
  <c r="E21" i="18" l="1"/>
  <c r="F8" i="18" l="1"/>
  <c r="G16" i="17"/>
  <c r="I16" i="17"/>
  <c r="F54" i="18"/>
  <c r="F53" i="18" s="1"/>
  <c r="E54" i="18" l="1"/>
  <c r="E37" i="18" l="1"/>
  <c r="E53" i="18" l="1"/>
  <c r="E36" i="18" s="1"/>
  <c r="G21" i="17" l="1"/>
  <c r="E44" i="18"/>
  <c r="I36" i="17"/>
  <c r="H36" i="17"/>
  <c r="I21" i="17"/>
  <c r="H21" i="17"/>
  <c r="H16" i="17"/>
  <c r="G77" i="18"/>
  <c r="G62" i="18"/>
  <c r="F62" i="18"/>
  <c r="G37" i="18"/>
  <c r="F37" i="18"/>
  <c r="G8" i="18"/>
  <c r="G21" i="18"/>
  <c r="F21" i="18"/>
  <c r="G14" i="18"/>
  <c r="F14" i="18"/>
  <c r="F36" i="18" l="1"/>
  <c r="G36" i="18"/>
  <c r="H15" i="17"/>
  <c r="I15" i="17"/>
  <c r="I42" i="17" l="1"/>
  <c r="I45" i="17" s="1"/>
  <c r="I6" i="17"/>
  <c r="H42" i="17"/>
  <c r="H44" i="17" s="1"/>
  <c r="H6" i="17"/>
  <c r="G36" i="17"/>
  <c r="G15" i="17" s="1"/>
  <c r="G42" i="17" l="1"/>
  <c r="G43" i="17" s="1"/>
  <c r="G6" i="17"/>
</calcChain>
</file>

<file path=xl/sharedStrings.xml><?xml version="1.0" encoding="utf-8"?>
<sst xmlns="http://schemas.openxmlformats.org/spreadsheetml/2006/main" count="256" uniqueCount="151">
  <si>
    <t>Наименование показателя</t>
  </si>
  <si>
    <t>Код строки</t>
  </si>
  <si>
    <t>Сумма</t>
  </si>
  <si>
    <t>за пределами планового периода</t>
  </si>
  <si>
    <t>x</t>
  </si>
  <si>
    <t>Доходы, всего:</t>
  </si>
  <si>
    <t>в том числе:</t>
  </si>
  <si>
    <t>доходы от собственности, всего</t>
  </si>
  <si>
    <t>доходы от оказания услуг, работ, компенсации затрат учреждений, всего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</si>
  <si>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</si>
  <si>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</si>
  <si>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</si>
  <si>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</si>
  <si>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</si>
  <si>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субсидии на осуществление капитальных вложений</t>
  </si>
  <si>
    <t>доходы от операций с активами, всего</t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</si>
  <si>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</si>
  <si>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</si>
  <si>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</si>
  <si>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</si>
  <si>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</si>
  <si>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</si>
  <si>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</si>
  <si>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</si>
  <si>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</si>
  <si>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на иные выплаты работникам</t>
  </si>
  <si>
    <t>денежное довольствие военнослужащих и сотрудников, имеющих специальные звания</t>
  </si>
  <si>
    <t>иные выплаты военнослужащим и сотрудникам, имеющим специальные звания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</si>
  <si>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</si>
  <si>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оплату труда стажеров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</si>
  <si>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</si>
  <si>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</si>
  <si>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</si>
  <si>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</si>
  <si>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</si>
  <si>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</si>
  <si>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</si>
  <si>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</si>
  <si>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</si>
  <si>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</si>
  <si>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</si>
  <si>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</si>
  <si>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</si>
  <si>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</si>
  <si>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</si>
  <si>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закупку товаров, работ, услуг в целях капитального ремонта государственного (муниципального) имущества</t>
  </si>
  <si>
    <t>капитальные вложения в объекты государственной (муниципальной) собственности, всего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</si>
  <si>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</si>
  <si>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</si>
  <si>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t>возврат в бюджет средств субсидии</t>
  </si>
  <si>
    <t xml:space="preserve">Раздел 1. Поступления и выплаты
</t>
  </si>
  <si>
    <t>N п/п</t>
  </si>
  <si>
    <t>Коды строк</t>
  </si>
  <si>
    <t>Год начала закупки</t>
  </si>
  <si>
    <t>1.1.</t>
  </si>
  <si>
    <t>1.2.</t>
  </si>
  <si>
    <t>1.3.</t>
  </si>
  <si>
    <t>1.4.</t>
  </si>
  <si>
    <t>за счет субсидий, предоставляемых на финансовое обеспечение выполнения государственного (муниципального) задания</t>
  </si>
  <si>
    <t>1.4.1.1.</t>
  </si>
  <si>
    <t>в соответствии с Федеральным законом N 44-ФЗ</t>
  </si>
  <si>
    <t>1.4.1.2.</t>
  </si>
  <si>
    <t>1.4.2.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</si>
  <si>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</si>
  <si>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1.4.2.1</t>
  </si>
  <si>
    <t>1.4.2.2.</t>
  </si>
  <si>
    <t>1.4.3.</t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</si>
  <si>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</si>
  <si>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</si>
  <si>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</si>
  <si>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</si>
  <si>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</si>
  <si>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</si>
  <si>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1.4.5.1.</t>
  </si>
  <si>
    <t>1.4.5.2.</t>
  </si>
  <si>
    <t>в соответствии с Федеральным законом N 223-ФЗ</t>
  </si>
  <si>
    <t>2.</t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</si>
  <si>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</si>
  <si>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</si>
  <si>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</si>
  <si>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1.4.1.</t>
  </si>
  <si>
    <t xml:space="preserve">Раздел 2. Сведения по выплатам на закупки товаров, работ, услуг
</t>
  </si>
  <si>
    <t>СОГЛАСОВАНО</t>
  </si>
  <si>
    <t>иные выплаты населению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</si>
  <si>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</si>
  <si>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</si>
  <si>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</si>
  <si>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t>1.3.1</t>
  </si>
  <si>
    <t>1.3.2</t>
  </si>
  <si>
    <t>26310.1</t>
  </si>
  <si>
    <t>26421.1</t>
  </si>
  <si>
    <t>26430.1</t>
  </si>
  <si>
    <t>26451.1</t>
  </si>
  <si>
    <t>расходы на выплаты военнослужащим и сотрудникам, имеющим специальные звания, зависящие от размера денежного довольствия</t>
  </si>
  <si>
    <t>4.1</t>
  </si>
  <si>
    <t>закупка энергетических ресурсов</t>
  </si>
  <si>
    <t>закупку научно-исследовательских, опытно-конструкторских и технологических работ</t>
  </si>
  <si>
    <t>приобретение товаров, работ , услуг в пользу граждан в целях их социального обеспечения</t>
  </si>
  <si>
    <t>прочую закупку товаров, работ и услуг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</si>
  <si>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</si>
  <si>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Код по бюджетной классификации Российской Федерации &lt;3&gt;</t>
  </si>
  <si>
    <t>Аналитический код &lt;4&gt;</t>
  </si>
  <si>
    <t>Остаток средств на начало текущего финансового года &lt;5&gt;</t>
  </si>
  <si>
    <t>Остаток средств на конец текущего финансового года &lt;5&gt;</t>
  </si>
  <si>
    <t>в том числе: целевые субсидии</t>
  </si>
  <si>
    <t>прочие поступления, всего &lt;6&gt;</t>
  </si>
  <si>
    <t>расходы на закупку товаров, работ, услуг, всего &lt;7&gt;</t>
  </si>
  <si>
    <t>Выплаты, уменьшающие доход, всего &lt;8&gt;</t>
  </si>
  <si>
    <t>налог на прибыль &lt;8&gt;</t>
  </si>
  <si>
    <t>налог на добавленную стоимость &lt;8&gt;</t>
  </si>
  <si>
    <t>прочие налоги, уменьшающие доход &lt;8&gt;</t>
  </si>
  <si>
    <t>Прочие выплаты, всего &lt;9&gt;</t>
  </si>
  <si>
    <t>Код по бюджетной классификации Российской Федерации 10.1</t>
  </si>
  <si>
    <r>
      <t xml:space="preserve">Уникальный код </t>
    </r>
    <r>
      <rPr>
        <vertAlign val="superscript"/>
        <sz val="10"/>
        <color rgb="FFFF0000"/>
        <rFont val="Arial"/>
        <family val="2"/>
        <charset val="204"/>
      </rPr>
      <t>10.2</t>
    </r>
  </si>
  <si>
    <t>Выплаты на закупку товаров, работ, услуг, всего &lt;11&gt;</t>
  </si>
  <si>
    <r>
      <t xml:space="preserve">по контрактам (договорам), заключенным до начала текущего финансового года без применения норм Федерального </t>
    </r>
    <r>
      <rPr>
        <sz val="10"/>
        <rFont val="Times New Roman"/>
        <family val="1"/>
        <charset val="204"/>
      </rPr>
      <t>закона</t>
    </r>
    <r>
      <rPr>
        <sz val="10"/>
        <color theme="1"/>
        <rFont val="Times New Roman"/>
        <family val="1"/>
        <charset val="204"/>
      </rPr>
      <t xml:space="preserve">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 1652; 2018, N 32, ст. 5104) (далее - Федеральный закон N 44-ФЗ) и Федерального </t>
    </r>
    <r>
      <rPr>
        <sz val="10"/>
        <rFont val="Times New Roman"/>
        <family val="1"/>
        <charset val="204"/>
      </rPr>
      <t>закона</t>
    </r>
    <r>
      <rPr>
        <sz val="10"/>
        <color theme="1"/>
        <rFont val="Times New Roman"/>
        <family val="1"/>
        <charset val="204"/>
      </rPr>
      <t xml:space="preserve"> от 18 июля 2011 г. N 223-ФЗ "О закупках товаров, работ, услуг отдельными видами юридических лиц" (Собрание законодательства Российской Федерации, 2011, N 30, ст. 4571; 2018, N 32, ст. 5135) (далее - Федеральный закон N 223-ФЗ) &lt;12&gt;</t>
    </r>
  </si>
  <si>
    <r>
      <t xml:space="preserve">по контрактам (договорам), планируемым к заключению в соответствующем финансовом году без применения норм Федерального </t>
    </r>
    <r>
      <rPr>
        <sz val="10"/>
        <rFont val="Times New Roman"/>
        <family val="1"/>
        <charset val="204"/>
      </rPr>
      <t>закона</t>
    </r>
    <r>
      <rPr>
        <sz val="10"/>
        <color theme="1"/>
        <rFont val="Times New Roman"/>
        <family val="1"/>
        <charset val="204"/>
      </rPr>
      <t xml:space="preserve"> N 44-ФЗ и Федерального </t>
    </r>
    <r>
      <rPr>
        <sz val="10"/>
        <rFont val="Times New Roman"/>
        <family val="1"/>
        <charset val="204"/>
      </rPr>
      <t>закона</t>
    </r>
    <r>
      <rPr>
        <sz val="10"/>
        <color theme="1"/>
        <rFont val="Times New Roman"/>
        <family val="1"/>
        <charset val="204"/>
      </rPr>
      <t xml:space="preserve"> N 223-ФЗ &lt;12&gt;</t>
    </r>
  </si>
  <si>
    <r>
      <t xml:space="preserve">по контрактам (договорам), заключенным до начала текущего финансового года с учетом требований Федерального </t>
    </r>
    <r>
      <rPr>
        <sz val="10"/>
        <rFont val="Times New Roman"/>
        <family val="1"/>
        <charset val="204"/>
      </rPr>
      <t>закона</t>
    </r>
    <r>
      <rPr>
        <sz val="10"/>
        <color theme="1"/>
        <rFont val="Times New Roman"/>
        <family val="1"/>
        <charset val="204"/>
      </rPr>
      <t xml:space="preserve"> N 44-ФЗ и Федерального </t>
    </r>
    <r>
      <rPr>
        <sz val="10"/>
        <rFont val="Times New Roman"/>
        <family val="1"/>
        <charset val="204"/>
      </rPr>
      <t>закона</t>
    </r>
    <r>
      <rPr>
        <sz val="10"/>
        <color theme="1"/>
        <rFont val="Times New Roman"/>
        <family val="1"/>
        <charset val="204"/>
      </rPr>
      <t xml:space="preserve"> N 223-ФЗ &lt;13&gt;</t>
    </r>
  </si>
  <si>
    <t>в том числе: в соответствии с Федеральным законом N 44-ФЗ</t>
  </si>
  <si>
    <r>
      <t>из них</t>
    </r>
    <r>
      <rPr>
        <vertAlign val="superscript"/>
        <sz val="10"/>
        <color theme="1"/>
        <rFont val="Times New Roman"/>
        <family val="1"/>
        <charset val="204"/>
      </rPr>
      <t> 10.1:</t>
    </r>
  </si>
  <si>
    <r>
      <t>из них</t>
    </r>
    <r>
      <rPr>
        <vertAlign val="superscript"/>
        <sz val="10"/>
        <color rgb="FFFF0000"/>
        <rFont val="Times New Roman"/>
        <family val="1"/>
        <charset val="204"/>
      </rPr>
      <t> 10.2:</t>
    </r>
  </si>
  <si>
    <t>26310.2</t>
  </si>
  <si>
    <t>в соответствии с Федеральным законом N 223-ФЗ</t>
  </si>
  <si>
    <r>
      <t>по контрактам (договорам), планируемым к заключению в соответствующем финансовом году с учетом требований Федерального закона N 44-ФЗ и Федерального закона N 223-ФЗ</t>
    </r>
    <r>
      <rPr>
        <vertAlign val="superscript"/>
        <sz val="10"/>
        <color theme="1"/>
        <rFont val="Times New Roman"/>
        <family val="1"/>
        <charset val="204"/>
      </rPr>
      <t> 13</t>
    </r>
  </si>
  <si>
    <r>
      <t xml:space="preserve">в соответствии с Федеральным </t>
    </r>
    <r>
      <rPr>
        <sz val="10"/>
        <rFont val="Times New Roman"/>
        <family val="1"/>
        <charset val="204"/>
      </rPr>
      <t>законом</t>
    </r>
    <r>
      <rPr>
        <sz val="10"/>
        <color theme="1"/>
        <rFont val="Times New Roman"/>
        <family val="1"/>
        <charset val="204"/>
      </rPr>
      <t xml:space="preserve"> N 223-ФЗ &lt;14&gt;</t>
    </r>
  </si>
  <si>
    <r>
      <t>из них</t>
    </r>
    <r>
      <rPr>
        <vertAlign val="superscript"/>
        <sz val="10"/>
        <color theme="1"/>
        <rFont val="Times New Roman"/>
        <family val="1"/>
        <charset val="204"/>
      </rPr>
      <t> 10.1</t>
    </r>
    <r>
      <rPr>
        <sz val="10"/>
        <color theme="1"/>
        <rFont val="Times New Roman"/>
        <family val="1"/>
        <charset val="204"/>
      </rPr>
      <t>:</t>
    </r>
  </si>
  <si>
    <t>за счет субсидий, предоставляемых на осуществление капитальных вложений &lt;15&gt;</t>
  </si>
  <si>
    <r>
      <t>из них</t>
    </r>
    <r>
      <rPr>
        <vertAlign val="superscript"/>
        <sz val="10"/>
        <color rgb="FFFF0000"/>
        <rFont val="Times New Roman"/>
        <family val="1"/>
        <charset val="204"/>
      </rPr>
      <t> 10.2</t>
    </r>
    <r>
      <rPr>
        <sz val="10"/>
        <color rgb="FFFF0000"/>
        <rFont val="Times New Roman"/>
        <family val="1"/>
        <charset val="204"/>
      </rPr>
      <t>:</t>
    </r>
  </si>
  <si>
    <t>26430.2</t>
  </si>
  <si>
    <t>26451.2</t>
  </si>
  <si>
    <r>
      <t xml:space="preserve">Итого по контрактам, планируемым к заключению в соответствующем финансовом году в соответствии с Федеральным </t>
    </r>
    <r>
      <rPr>
        <sz val="10"/>
        <rFont val="Times New Roman"/>
        <family val="1"/>
        <charset val="204"/>
      </rPr>
      <t>законом</t>
    </r>
    <r>
      <rPr>
        <sz val="10"/>
        <color theme="1"/>
        <rFont val="Times New Roman"/>
        <family val="1"/>
        <charset val="204"/>
      </rPr>
      <t xml:space="preserve"> N 44-ФЗ, по соответствующему году закупки &lt;16&gt;</t>
    </r>
  </si>
  <si>
    <t>Руководитель учреждения</t>
  </si>
  <si>
    <t xml:space="preserve">                                                                        </t>
  </si>
  <si>
    <t xml:space="preserve">     (подпись)                           (расшифровка подписи)           </t>
  </si>
  <si>
    <t>4.2</t>
  </si>
  <si>
    <t xml:space="preserve">                                                   (должность)     (подпись)     (расшифровка подписи)</t>
  </si>
  <si>
    <t xml:space="preserve"> (наименование должности уполномоченного лица органа-учредителя)</t>
  </si>
  <si>
    <t>специальные расходы</t>
  </si>
  <si>
    <t>Заведующийт Отдела образования Администрации Обливского района</t>
  </si>
  <si>
    <t xml:space="preserve"> ___________________     Н.А.Малахова</t>
  </si>
  <si>
    <r>
      <t xml:space="preserve"> </t>
    </r>
    <r>
      <rPr>
        <sz val="12"/>
        <color theme="1"/>
        <rFont val="Times New Roman"/>
        <family val="1"/>
        <charset val="204"/>
      </rPr>
      <t>Исполнитель: Главный бухгалтер</t>
    </r>
    <r>
      <rPr>
        <sz val="12"/>
        <color theme="1"/>
        <rFont val="Courier New"/>
        <family val="3"/>
        <charset val="204"/>
      </rPr>
      <t xml:space="preserve">  Н.А.Серегина   (23-0-11)</t>
    </r>
  </si>
  <si>
    <r>
      <t xml:space="preserve">                                  </t>
    </r>
    <r>
      <rPr>
        <sz val="12"/>
        <color theme="1"/>
        <rFont val="Times New Roman"/>
        <family val="1"/>
        <charset val="204"/>
      </rPr>
      <t xml:space="preserve">    (должность)         (фамилия, инициалы)         (телефон)</t>
    </r>
  </si>
  <si>
    <t>(уполномоченное лицо учреждения) и.о.директора  _________  Н.П.Чернышкова</t>
  </si>
  <si>
    <t>на 2026 г. текущий финансовый год</t>
  </si>
  <si>
    <t>на 2027 г. первый год планового периода</t>
  </si>
  <si>
    <t>на 2028 г. второй год планового периода</t>
  </si>
  <si>
    <t>на 2026 г. (текущий финансовый год)</t>
  </si>
  <si>
    <t>на 2028 г. (второй год планового периода)</t>
  </si>
  <si>
    <t>на 2027 г. (первый год планового периода)</t>
  </si>
  <si>
    <r>
      <t xml:space="preserve">    </t>
    </r>
    <r>
      <rPr>
        <sz val="12"/>
        <color theme="1"/>
        <rFont val="Times New Roman"/>
        <family val="1"/>
        <charset val="204"/>
      </rPr>
      <t>"30 " декабря  2025 г.</t>
    </r>
  </si>
  <si>
    <t xml:space="preserve">"30" декабря  2025 г.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</si>
</sst>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vertAlign val="superscript"/>
      <sz val="10"/>
      <color rgb="FFFF0000"/>
      <name val="Arial"/>
      <family val="2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color rgb="FFFF0000"/>
      <name val="Times New Roman"/>
      <family val="1"/>
      <charset val="204"/>
    </font>
    <font>
      <sz val="12"/>
      <color theme="1"/>
      <name val="Courier New"/>
      <family val="3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Courier New"/>
      <family val="3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1" fillId="0" borderId="0" xfId="0" applyFont="1"/>
    <xf numFmtId="4" fontId="0" fillId="0" borderId="0" xfId="0" applyNumberFormat="1"/>
    <xf numFmtId="0" fontId="4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49" fontId="2" fillId="0" borderId="4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horizontal="right"/>
    </xf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justify"/>
    </xf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3" fillId="0" borderId="2" xfId="1" applyBorder="1" applyAlignment="1" applyProtection="1">
      <alignment vertical="top" wrapText="1"/>
    </xf>
    <xf numFmtId="0" fontId="2" fillId="0" borderId="6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top" wrapText="1" indent="2"/>
    </xf>
    <xf numFmtId="0" fontId="2" fillId="0" borderId="6" xfId="0" applyFont="1" applyBorder="1" applyAlignment="1">
      <alignment horizontal="left" vertical="top" wrapText="1" indent="4"/>
    </xf>
    <xf numFmtId="0" fontId="2" fillId="0" borderId="2" xfId="0" applyFont="1" applyBorder="1" applyAlignment="1">
      <alignment horizontal="left" vertical="top" wrapText="1" indent="4"/>
    </xf>
    <xf numFmtId="0" fontId="2" fillId="0" borderId="6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4" fillId="0" borderId="4" xfId="0" applyFont="1" applyBorder="1" applyAlignment="1">
      <alignment horizontal="center" vertical="top" wrapText="1"/>
    </xf>
    <xf numFmtId="0" fontId="13" fillId="0" borderId="0" xfId="0" applyFont="1"/>
    <xf numFmtId="0" fontId="13" fillId="0" borderId="2" xfId="0" applyFont="1" applyBorder="1" applyAlignment="1">
      <alignment vertical="top" wrapText="1"/>
    </xf>
    <xf numFmtId="0" fontId="13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5" fillId="0" borderId="6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5" fillId="0" borderId="4" xfId="0" applyFont="1" applyBorder="1" applyAlignment="1">
      <alignment horizontal="center" wrapText="1"/>
    </xf>
    <xf numFmtId="0" fontId="15" fillId="0" borderId="4" xfId="0" applyFont="1" applyBorder="1" applyAlignment="1">
      <alignment wrapText="1"/>
    </xf>
    <xf numFmtId="0" fontId="12" fillId="0" borderId="4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16" fillId="0" borderId="4" xfId="0" applyFont="1" applyBorder="1" applyAlignment="1">
      <alignment horizontal="center" wrapText="1"/>
    </xf>
    <xf numFmtId="0" fontId="2" fillId="0" borderId="4" xfId="0" applyFont="1" applyBorder="1" applyAlignment="1">
      <alignment vertical="top" wrapText="1"/>
    </xf>
    <xf numFmtId="0" fontId="3" fillId="0" borderId="4" xfId="1" applyBorder="1" applyAlignment="1" applyProtection="1">
      <alignment vertical="top" wrapText="1"/>
    </xf>
    <xf numFmtId="0" fontId="2" fillId="0" borderId="8" xfId="0" applyFont="1" applyBorder="1" applyAlignment="1">
      <alignment horizontal="left" vertical="top" wrapText="1" indent="2"/>
    </xf>
    <xf numFmtId="0" fontId="2" fillId="0" borderId="4" xfId="0" applyFont="1" applyBorder="1" applyAlignment="1">
      <alignment horizontal="left" vertical="top" wrapText="1" indent="2"/>
    </xf>
    <xf numFmtId="0" fontId="13" fillId="0" borderId="4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16" fillId="0" borderId="4" xfId="0" applyFont="1" applyBorder="1" applyAlignment="1">
      <alignment vertical="top" wrapText="1"/>
    </xf>
    <xf numFmtId="0" fontId="16" fillId="0" borderId="4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 indent="4"/>
    </xf>
    <xf numFmtId="0" fontId="2" fillId="0" borderId="4" xfId="0" applyFont="1" applyBorder="1" applyAlignment="1">
      <alignment horizontal="left" vertical="top" wrapText="1" indent="4"/>
    </xf>
    <xf numFmtId="0" fontId="2" fillId="0" borderId="8" xfId="0" applyFont="1" applyBorder="1" applyAlignment="1">
      <alignment horizontal="left" vertical="top" wrapText="1" indent="6"/>
    </xf>
    <xf numFmtId="0" fontId="3" fillId="0" borderId="4" xfId="1" applyBorder="1" applyAlignment="1" applyProtection="1">
      <alignment horizontal="left" vertical="top" wrapText="1" indent="6"/>
    </xf>
    <xf numFmtId="0" fontId="2" fillId="0" borderId="4" xfId="0" applyFont="1" applyBorder="1" applyAlignment="1">
      <alignment horizontal="left" vertical="top" wrapText="1" indent="6"/>
    </xf>
    <xf numFmtId="0" fontId="3" fillId="0" borderId="4" xfId="1" applyBorder="1" applyAlignment="1" applyProtection="1">
      <alignment horizontal="left" vertical="top" wrapText="1" indent="4"/>
    </xf>
    <xf numFmtId="0" fontId="14" fillId="0" borderId="2" xfId="0" applyFont="1" applyBorder="1" applyAlignment="1">
      <alignment horizontal="justify" vertical="top" wrapText="1"/>
    </xf>
    <xf numFmtId="0" fontId="21" fillId="0" borderId="0" xfId="0" applyFont="1" applyAlignment="1">
      <alignment horizontal="justify"/>
    </xf>
    <xf numFmtId="0" fontId="13" fillId="0" borderId="0" xfId="0" applyFont="1" applyAlignment="1"/>
    <xf numFmtId="0" fontId="2" fillId="0" borderId="0" xfId="0" applyFont="1" applyAlignment="1"/>
    <xf numFmtId="0" fontId="21" fillId="0" borderId="0" xfId="0" applyFont="1" applyAlignment="1"/>
    <xf numFmtId="49" fontId="2" fillId="0" borderId="2" xfId="0" applyNumberFormat="1" applyFont="1" applyBorder="1" applyAlignment="1">
      <alignment horizontal="center" vertical="top" wrapText="1"/>
    </xf>
    <xf numFmtId="0" fontId="21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2" fontId="2" fillId="0" borderId="4" xfId="0" applyNumberFormat="1" applyFont="1" applyBorder="1" applyAlignment="1">
      <alignment wrapText="1"/>
    </xf>
    <xf numFmtId="2" fontId="13" fillId="0" borderId="4" xfId="0" applyNumberFormat="1" applyFont="1" applyBorder="1" applyAlignment="1">
      <alignment wrapText="1"/>
    </xf>
    <xf numFmtId="0" fontId="13" fillId="0" borderId="4" xfId="0" applyFont="1" applyBorder="1" applyAlignment="1">
      <alignment wrapText="1"/>
    </xf>
    <xf numFmtId="2" fontId="22" fillId="0" borderId="4" xfId="0" applyNumberFormat="1" applyFont="1" applyBorder="1" applyAlignment="1">
      <alignment horizontal="center" wrapText="1"/>
    </xf>
    <xf numFmtId="2" fontId="13" fillId="0" borderId="4" xfId="0" applyNumberFormat="1" applyFont="1" applyBorder="1" applyAlignment="1">
      <alignment horizontal="right" wrapText="1"/>
    </xf>
    <xf numFmtId="0" fontId="2" fillId="0" borderId="6" xfId="0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2" fillId="0" borderId="6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2" fontId="13" fillId="2" borderId="4" xfId="0" applyNumberFormat="1" applyFont="1" applyFill="1" applyBorder="1" applyAlignment="1">
      <alignment wrapText="1"/>
    </xf>
    <xf numFmtId="2" fontId="13" fillId="0" borderId="0" xfId="0" applyNumberFormat="1" applyFont="1" applyBorder="1" applyAlignment="1">
      <alignment wrapText="1"/>
    </xf>
    <xf numFmtId="2" fontId="13" fillId="0" borderId="4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wrapText="1"/>
    </xf>
    <xf numFmtId="2" fontId="24" fillId="0" borderId="4" xfId="0" applyNumberFormat="1" applyFont="1" applyBorder="1" applyAlignment="1">
      <alignment vertical="center" wrapText="1"/>
    </xf>
    <xf numFmtId="2" fontId="24" fillId="0" borderId="4" xfId="0" applyNumberFormat="1" applyFont="1" applyBorder="1" applyAlignment="1">
      <alignment wrapText="1"/>
    </xf>
    <xf numFmtId="2" fontId="22" fillId="0" borderId="4" xfId="0" applyNumberFormat="1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13" fillId="0" borderId="1" xfId="0" applyNumberFormat="1" applyFont="1" applyBorder="1" applyAlignment="1">
      <alignment wrapText="1"/>
    </xf>
    <xf numFmtId="2" fontId="13" fillId="0" borderId="2" xfId="0" applyNumberFormat="1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2" fontId="13" fillId="0" borderId="1" xfId="0" applyNumberFormat="1" applyFont="1" applyBorder="1" applyAlignment="1">
      <alignment horizontal="right" wrapText="1"/>
    </xf>
    <xf numFmtId="2" fontId="13" fillId="0" borderId="2" xfId="0" applyNumberFormat="1" applyFont="1" applyBorder="1" applyAlignment="1">
      <alignment horizontal="right" wrapText="1"/>
    </xf>
    <xf numFmtId="2" fontId="13" fillId="0" borderId="1" xfId="0" applyNumberFormat="1" applyFont="1" applyBorder="1" applyAlignment="1">
      <alignment horizontal="center" wrapText="1"/>
    </xf>
    <xf numFmtId="2" fontId="13" fillId="0" borderId="2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 indent="4"/>
    </xf>
    <xf numFmtId="0" fontId="2" fillId="0" borderId="2" xfId="0" applyFont="1" applyBorder="1" applyAlignment="1">
      <alignment horizontal="left" vertical="top" wrapText="1" indent="4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1" xfId="1" applyBorder="1" applyAlignment="1" applyProtection="1">
      <alignment horizontal="center" vertical="top" wrapText="1"/>
    </xf>
    <xf numFmtId="0" fontId="3" fillId="0" borderId="2" xfId="1" applyBorder="1" applyAlignment="1" applyProtection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wrapText="1"/>
    </xf>
    <xf numFmtId="2" fontId="13" fillId="2" borderId="2" xfId="0" applyNumberFormat="1" applyFont="1" applyFill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consultantplus://offline/ref=F668976CCD0FDC21B8A52B019D582385FE909205F86EC7FF7CC879FB5ED14B9CDA5B004885693ECC6AAE54E3E2tFF3G" TargetMode="External"/><Relationship Id="rId7" Type="http://schemas.openxmlformats.org/officeDocument/2006/relationships/hyperlink" Target="consultantplus://offline/ref=F668976CCD0FDC21B8A52B019D582385FE919601F462C7FF7CC879FB5ED14B9CDA5B004885693ECC6AAE54E3E2tFF3G" TargetMode="External"/><Relationship Id="rId2" Type="http://schemas.openxmlformats.org/officeDocument/2006/relationships/hyperlink" Target="consultantplus://offline/ref=F668976CCD0FDC21B8A52B019D582385FE919001F467C7FF7CC879FB5ED14B9CC85B5846856D26C73FE112B6EDF24CA9991D969E35B9t6F2G" TargetMode="External"/><Relationship Id="rId1" Type="http://schemas.openxmlformats.org/officeDocument/2006/relationships/hyperlink" Target="consultantplus://offline/ref=F668976CCD0FDC21B8A52B019D582385FE909205F86EC7FF7CC879FB5ED14B9CDA5B004885693ECC6AAE54E3E2tFF3G" TargetMode="External"/><Relationship Id="rId6" Type="http://schemas.openxmlformats.org/officeDocument/2006/relationships/hyperlink" Target="consultantplus://offline/ref=F668976CCD0FDC21B8A52B019D582385FE919601F462C7FF7CC879FB5ED14B9CDA5B004885693ECC6AAE54E3E2tFF3G" TargetMode="External"/><Relationship Id="rId5" Type="http://schemas.openxmlformats.org/officeDocument/2006/relationships/hyperlink" Target="consultantplus://offline/ref=F668976CCD0FDC21B8A52B019D582385FE909205F86EC7FF7CC879FB5ED14B9CDA5B004885693ECC6AAE54E3E2tFF3G" TargetMode="External"/><Relationship Id="rId4" Type="http://schemas.openxmlformats.org/officeDocument/2006/relationships/hyperlink" Target="consultantplus://offline/ref=F668976CCD0FDC21B8A52B019D582385FE909205F86EC7FF7CC879FB5ED14B9CDA5B004885693ECC6AAE54E3E2tFF3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J98"/>
  <sheetViews>
    <sheetView tabSelected="1" view="pageBreakPreview" zoomScale="112" zoomScaleNormal="100" zoomScaleSheetLayoutView="112" workbookViewId="0">
      <selection activeCell="E83" sqref="E83"/>
    </sheetView>
  </sheetViews>
  <sheetFormatPr defaultColWidth="9.140625" defaultRowHeight="15" x14ac:dyDescent="0.25"/>
  <cols>
    <col min="1" max="1" width="38.28515625" style="11" customWidth="1"/>
    <col min="2" max="2" width="9.42578125" style="15" customWidth="1"/>
    <col min="3" max="3" width="12" style="15" customWidth="1"/>
    <col min="4" max="4" width="9.140625" style="11" customWidth="1"/>
    <col min="5" max="5" width="13.42578125" style="11" customWidth="1"/>
    <col min="6" max="6" width="15.28515625" style="11" customWidth="1"/>
    <col min="7" max="7" width="15.7109375" style="11" customWidth="1"/>
    <col min="8" max="8" width="7.85546875" style="11" customWidth="1"/>
    <col min="9" max="9" width="14.7109375" style="11" customWidth="1"/>
    <col min="10" max="10" width="13.5703125" style="11" customWidth="1"/>
    <col min="11" max="11" width="15.28515625" style="11" customWidth="1"/>
    <col min="12" max="16384" width="9.140625" style="11"/>
  </cols>
  <sheetData>
    <row r="1" spans="1:8" ht="18.75" x14ac:dyDescent="0.3">
      <c r="A1" s="105" t="s">
        <v>50</v>
      </c>
      <c r="B1" s="106"/>
      <c r="C1" s="106"/>
      <c r="D1" s="106"/>
      <c r="E1" s="106"/>
      <c r="F1" s="106"/>
      <c r="G1" s="106"/>
      <c r="H1" s="106"/>
    </row>
    <row r="2" spans="1:8" ht="6" customHeight="1" thickBot="1" x14ac:dyDescent="0.3"/>
    <row r="3" spans="1:8" ht="57.75" customHeight="1" thickBot="1" x14ac:dyDescent="0.3">
      <c r="A3" s="89" t="s">
        <v>0</v>
      </c>
      <c r="B3" s="89" t="s">
        <v>1</v>
      </c>
      <c r="C3" s="107" t="s">
        <v>100</v>
      </c>
      <c r="D3" s="107" t="s">
        <v>101</v>
      </c>
      <c r="E3" s="109" t="s">
        <v>2</v>
      </c>
      <c r="F3" s="110"/>
      <c r="G3" s="110"/>
      <c r="H3" s="111"/>
    </row>
    <row r="4" spans="1:8" ht="77.25" thickBot="1" x14ac:dyDescent="0.3">
      <c r="A4" s="90"/>
      <c r="B4" s="90"/>
      <c r="C4" s="108"/>
      <c r="D4" s="108"/>
      <c r="E4" s="1" t="s">
        <v>143</v>
      </c>
      <c r="F4" s="1" t="s">
        <v>144</v>
      </c>
      <c r="G4" s="1" t="s">
        <v>145</v>
      </c>
      <c r="H4" s="1" t="s">
        <v>3</v>
      </c>
    </row>
    <row r="5" spans="1:8" ht="15.75" thickBot="1" x14ac:dyDescent="0.3">
      <c r="A5" s="17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</row>
    <row r="6" spans="1:8" ht="34.5" customHeight="1" thickBot="1" x14ac:dyDescent="0.3">
      <c r="A6" s="21" t="s">
        <v>102</v>
      </c>
      <c r="B6" s="2">
        <v>1</v>
      </c>
      <c r="C6" s="2" t="s">
        <v>4</v>
      </c>
      <c r="D6" s="2" t="s">
        <v>4</v>
      </c>
      <c r="E6" s="69">
        <v>2033.17</v>
      </c>
      <c r="F6" s="3"/>
      <c r="G6" s="3"/>
      <c r="H6" s="3"/>
    </row>
    <row r="7" spans="1:8" ht="30.75" thickBot="1" x14ac:dyDescent="0.3">
      <c r="A7" s="21" t="s">
        <v>103</v>
      </c>
      <c r="B7" s="2">
        <v>2</v>
      </c>
      <c r="C7" s="2" t="s">
        <v>4</v>
      </c>
      <c r="D7" s="2" t="s">
        <v>4</v>
      </c>
      <c r="E7" s="3"/>
      <c r="F7" s="67"/>
      <c r="G7" s="3"/>
      <c r="H7" s="3"/>
    </row>
    <row r="8" spans="1:8" ht="23.25" customHeight="1" thickBot="1" x14ac:dyDescent="0.3">
      <c r="A8" s="20" t="s">
        <v>5</v>
      </c>
      <c r="B8" s="2">
        <v>1000</v>
      </c>
      <c r="C8" s="3"/>
      <c r="D8" s="3"/>
      <c r="E8" s="68">
        <f>E9+E13+E17+E20+E28</f>
        <v>20499899.5</v>
      </c>
      <c r="F8" s="68">
        <f>F9+F13+F17+F20</f>
        <v>20821299.5</v>
      </c>
      <c r="G8" s="68">
        <f t="shared" ref="G8" si="0">G9+G13+G17+G20</f>
        <v>21016499.5</v>
      </c>
      <c r="H8" s="3"/>
    </row>
    <row r="9" spans="1:8" x14ac:dyDescent="0.25">
      <c r="A9" s="22" t="s">
        <v>6</v>
      </c>
      <c r="B9" s="91">
        <v>1100</v>
      </c>
      <c r="C9" s="91">
        <v>120</v>
      </c>
      <c r="D9" s="87"/>
      <c r="E9" s="93">
        <v>19399.5</v>
      </c>
      <c r="F9" s="93">
        <v>19399.5</v>
      </c>
      <c r="G9" s="93">
        <f>F9</f>
        <v>19399.5</v>
      </c>
      <c r="H9" s="87"/>
    </row>
    <row r="10" spans="1:8" ht="22.5" customHeight="1" thickBot="1" x14ac:dyDescent="0.3">
      <c r="A10" s="23" t="s">
        <v>7</v>
      </c>
      <c r="B10" s="92"/>
      <c r="C10" s="92"/>
      <c r="D10" s="88"/>
      <c r="E10" s="94"/>
      <c r="F10" s="94"/>
      <c r="G10" s="94"/>
      <c r="H10" s="88"/>
    </row>
    <row r="11" spans="1:8" x14ac:dyDescent="0.25">
      <c r="A11" s="103" t="s">
        <v>6</v>
      </c>
      <c r="B11" s="91">
        <v>1110</v>
      </c>
      <c r="C11" s="87"/>
      <c r="D11" s="87"/>
      <c r="E11" s="93">
        <v>0</v>
      </c>
      <c r="F11" s="93">
        <v>0</v>
      </c>
      <c r="G11" s="93">
        <v>0</v>
      </c>
      <c r="H11" s="87"/>
    </row>
    <row r="12" spans="1:8" ht="15.75" thickBot="1" x14ac:dyDescent="0.3">
      <c r="A12" s="104"/>
      <c r="B12" s="92"/>
      <c r="C12" s="88"/>
      <c r="D12" s="88"/>
      <c r="E12" s="94"/>
      <c r="F12" s="94"/>
      <c r="G12" s="94"/>
      <c r="H12" s="88"/>
    </row>
    <row r="13" spans="1:8" ht="26.25" thickBot="1" x14ac:dyDescent="0.3">
      <c r="A13" s="23" t="s">
        <v>8</v>
      </c>
      <c r="B13" s="2">
        <v>1200</v>
      </c>
      <c r="C13" s="2">
        <v>130</v>
      </c>
      <c r="D13" s="3"/>
      <c r="E13" s="68">
        <f>16922100</f>
        <v>16922100</v>
      </c>
      <c r="F13" s="68">
        <v>17289300</v>
      </c>
      <c r="G13" s="68">
        <v>17502000</v>
      </c>
      <c r="H13" s="3"/>
    </row>
    <row r="14" spans="1:8" ht="15" customHeight="1" x14ac:dyDescent="0.25">
      <c r="A14" s="24" t="s">
        <v>6</v>
      </c>
      <c r="B14" s="91">
        <v>1210</v>
      </c>
      <c r="C14" s="91">
        <v>130</v>
      </c>
      <c r="D14" s="87"/>
      <c r="E14" s="93">
        <f>E13</f>
        <v>16922100</v>
      </c>
      <c r="F14" s="93">
        <f>F13</f>
        <v>17289300</v>
      </c>
      <c r="G14" s="93">
        <f>G13</f>
        <v>17502000</v>
      </c>
      <c r="H14" s="87"/>
    </row>
    <row r="15" spans="1:8" ht="64.5" thickBot="1" x14ac:dyDescent="0.3">
      <c r="A15" s="25" t="s">
        <v>9</v>
      </c>
      <c r="B15" s="92"/>
      <c r="C15" s="92"/>
      <c r="D15" s="88"/>
      <c r="E15" s="94"/>
      <c r="F15" s="94"/>
      <c r="G15" s="94"/>
      <c r="H15" s="88"/>
    </row>
    <row r="16" spans="1:8" ht="92.25" customHeight="1" thickBot="1" x14ac:dyDescent="0.3">
      <c r="A16" s="25" t="s">
        <v>10</v>
      </c>
      <c r="B16" s="2">
        <v>1220</v>
      </c>
      <c r="C16" s="2">
        <v>130</v>
      </c>
      <c r="D16" s="3"/>
      <c r="E16" s="3"/>
      <c r="F16" s="3"/>
      <c r="G16" s="3"/>
      <c r="H16" s="3"/>
    </row>
    <row r="17" spans="1:8" ht="26.25" thickBot="1" x14ac:dyDescent="0.3">
      <c r="A17" s="20" t="s">
        <v>11</v>
      </c>
      <c r="B17" s="2">
        <v>1300</v>
      </c>
      <c r="C17" s="2">
        <v>140</v>
      </c>
      <c r="D17" s="3"/>
      <c r="E17" s="69"/>
      <c r="F17" s="69"/>
      <c r="G17" s="69"/>
      <c r="H17" s="3"/>
    </row>
    <row r="18" spans="1:8" x14ac:dyDescent="0.25">
      <c r="A18" s="97" t="s">
        <v>6</v>
      </c>
      <c r="B18" s="91">
        <v>1310</v>
      </c>
      <c r="C18" s="91">
        <v>140</v>
      </c>
      <c r="D18" s="87"/>
      <c r="E18" s="96"/>
      <c r="F18" s="96"/>
      <c r="G18" s="96"/>
      <c r="H18" s="87"/>
    </row>
    <row r="19" spans="1:8" ht="15.75" thickBot="1" x14ac:dyDescent="0.3">
      <c r="A19" s="98"/>
      <c r="B19" s="92"/>
      <c r="C19" s="92"/>
      <c r="D19" s="88"/>
      <c r="E19" s="95"/>
      <c r="F19" s="95"/>
      <c r="G19" s="95"/>
      <c r="H19" s="88"/>
    </row>
    <row r="20" spans="1:8" ht="18" customHeight="1" thickBot="1" x14ac:dyDescent="0.3">
      <c r="A20" s="20" t="s">
        <v>12</v>
      </c>
      <c r="B20" s="2">
        <v>1400</v>
      </c>
      <c r="C20" s="2">
        <v>150</v>
      </c>
      <c r="D20" s="3"/>
      <c r="E20" s="68">
        <f>3558400</f>
        <v>3558400</v>
      </c>
      <c r="F20" s="68">
        <v>3512600</v>
      </c>
      <c r="G20" s="68">
        <v>3495100</v>
      </c>
      <c r="H20" s="3"/>
    </row>
    <row r="21" spans="1:8" ht="21" customHeight="1" thickBot="1" x14ac:dyDescent="0.3">
      <c r="A21" s="27" t="s">
        <v>104</v>
      </c>
      <c r="B21" s="28">
        <v>1410</v>
      </c>
      <c r="C21" s="28">
        <v>150</v>
      </c>
      <c r="D21" s="3"/>
      <c r="E21" s="68">
        <f>E20</f>
        <v>3558400</v>
      </c>
      <c r="F21" s="68">
        <f>F20</f>
        <v>3512600</v>
      </c>
      <c r="G21" s="68">
        <f>G20</f>
        <v>3495100</v>
      </c>
      <c r="H21" s="3"/>
    </row>
    <row r="22" spans="1:8" ht="32.25" thickBot="1" x14ac:dyDescent="0.3">
      <c r="A22" s="27" t="s">
        <v>14</v>
      </c>
      <c r="B22" s="28">
        <v>1420</v>
      </c>
      <c r="C22" s="28">
        <v>150</v>
      </c>
      <c r="D22" s="3"/>
      <c r="E22" s="3"/>
      <c r="F22" s="3"/>
      <c r="G22" s="3"/>
      <c r="H22" s="3"/>
    </row>
    <row r="23" spans="1:8" ht="16.5" thickBot="1" x14ac:dyDescent="0.3">
      <c r="A23" s="30"/>
      <c r="B23" s="31"/>
      <c r="C23" s="31"/>
      <c r="D23" s="3"/>
      <c r="E23" s="3"/>
      <c r="F23" s="3"/>
      <c r="G23" s="3"/>
      <c r="H23" s="3"/>
    </row>
    <row r="24" spans="1:8" ht="15.75" thickBot="1" x14ac:dyDescent="0.3">
      <c r="A24" s="20" t="s">
        <v>13</v>
      </c>
      <c r="B24" s="2">
        <v>1500</v>
      </c>
      <c r="C24" s="2">
        <v>180</v>
      </c>
      <c r="D24" s="3"/>
      <c r="E24" s="3"/>
      <c r="F24" s="3"/>
      <c r="G24" s="3"/>
      <c r="H24" s="3"/>
    </row>
    <row r="25" spans="1:8" x14ac:dyDescent="0.25">
      <c r="A25" s="97" t="s">
        <v>6</v>
      </c>
      <c r="B25" s="91"/>
      <c r="C25" s="91"/>
      <c r="D25" s="87"/>
      <c r="E25" s="87"/>
      <c r="F25" s="87"/>
      <c r="G25" s="87"/>
      <c r="H25" s="87"/>
    </row>
    <row r="26" spans="1:8" ht="15.75" thickBot="1" x14ac:dyDescent="0.3">
      <c r="A26" s="98"/>
      <c r="B26" s="92"/>
      <c r="C26" s="92"/>
      <c r="D26" s="88"/>
      <c r="E26" s="88"/>
      <c r="F26" s="88"/>
      <c r="G26" s="88"/>
      <c r="H26" s="88"/>
    </row>
    <row r="27" spans="1:8" ht="15.75" thickBot="1" x14ac:dyDescent="0.3">
      <c r="A27" s="20"/>
      <c r="B27" s="3"/>
      <c r="C27" s="3"/>
      <c r="D27" s="3"/>
      <c r="E27" s="3"/>
      <c r="F27" s="3"/>
      <c r="G27" s="3"/>
      <c r="H27" s="3"/>
    </row>
    <row r="28" spans="1:8" ht="16.5" thickBot="1" x14ac:dyDescent="0.3">
      <c r="A28" s="20" t="s">
        <v>15</v>
      </c>
      <c r="B28" s="2">
        <v>1900</v>
      </c>
      <c r="C28" s="2">
        <v>440</v>
      </c>
      <c r="D28" s="3"/>
      <c r="E28" s="71">
        <v>0</v>
      </c>
      <c r="F28" s="78">
        <v>0</v>
      </c>
      <c r="G28" s="78">
        <v>0</v>
      </c>
      <c r="H28" s="3"/>
    </row>
    <row r="29" spans="1:8" x14ac:dyDescent="0.25">
      <c r="A29" s="97" t="s">
        <v>6</v>
      </c>
      <c r="B29" s="87"/>
      <c r="C29" s="87"/>
      <c r="D29" s="87"/>
      <c r="E29" s="99">
        <v>0</v>
      </c>
      <c r="F29" s="101">
        <v>0</v>
      </c>
      <c r="G29" s="101">
        <v>0</v>
      </c>
      <c r="H29" s="87"/>
    </row>
    <row r="30" spans="1:8" ht="39" customHeight="1" thickBot="1" x14ac:dyDescent="0.3">
      <c r="A30" s="98"/>
      <c r="B30" s="88"/>
      <c r="C30" s="88"/>
      <c r="D30" s="88"/>
      <c r="E30" s="100"/>
      <c r="F30" s="102"/>
      <c r="G30" s="102"/>
      <c r="H30" s="88"/>
    </row>
    <row r="31" spans="1:8" ht="15.75" thickBot="1" x14ac:dyDescent="0.3">
      <c r="A31" s="20"/>
      <c r="B31" s="3"/>
      <c r="C31" s="3"/>
      <c r="D31" s="3"/>
      <c r="E31" s="3"/>
      <c r="F31" s="3"/>
      <c r="G31" s="3"/>
      <c r="H31" s="3"/>
    </row>
    <row r="32" spans="1:8" s="12" customFormat="1" ht="15.75" thickBot="1" x14ac:dyDescent="0.25">
      <c r="A32" s="21" t="s">
        <v>105</v>
      </c>
      <c r="B32" s="2">
        <v>1980</v>
      </c>
      <c r="C32" s="2" t="s">
        <v>4</v>
      </c>
      <c r="D32" s="3"/>
      <c r="E32" s="3"/>
      <c r="F32" s="3"/>
      <c r="G32" s="3"/>
      <c r="H32" s="3"/>
    </row>
    <row r="33" spans="1:10" x14ac:dyDescent="0.25">
      <c r="A33" s="26" t="s">
        <v>16</v>
      </c>
      <c r="B33" s="91">
        <v>1981</v>
      </c>
      <c r="C33" s="91">
        <v>510</v>
      </c>
      <c r="D33" s="87"/>
      <c r="E33" s="87"/>
      <c r="F33" s="87"/>
      <c r="G33" s="87"/>
      <c r="H33" s="91" t="s">
        <v>4</v>
      </c>
    </row>
    <row r="34" spans="1:10" s="12" customFormat="1" ht="39" thickBot="1" x14ac:dyDescent="0.25">
      <c r="A34" s="20" t="s">
        <v>17</v>
      </c>
      <c r="B34" s="92"/>
      <c r="C34" s="92"/>
      <c r="D34" s="88"/>
      <c r="E34" s="88"/>
      <c r="F34" s="88"/>
      <c r="G34" s="88"/>
      <c r="H34" s="92"/>
    </row>
    <row r="35" spans="1:10" ht="15.75" thickBot="1" x14ac:dyDescent="0.3">
      <c r="A35" s="20"/>
      <c r="B35" s="3"/>
      <c r="C35" s="3"/>
      <c r="D35" s="3"/>
      <c r="E35" s="3"/>
      <c r="F35" s="3"/>
      <c r="G35" s="3"/>
      <c r="H35" s="3"/>
    </row>
    <row r="36" spans="1:10" ht="20.25" customHeight="1" thickBot="1" x14ac:dyDescent="0.3">
      <c r="A36" s="20" t="s">
        <v>18</v>
      </c>
      <c r="B36" s="2">
        <v>2000</v>
      </c>
      <c r="C36" s="2" t="s">
        <v>4</v>
      </c>
      <c r="D36" s="3"/>
      <c r="E36" s="68">
        <f>E37+E53+E62+E77</f>
        <v>20501932.670000002</v>
      </c>
      <c r="F36" s="68">
        <f>F37+F77+F53+F62</f>
        <v>20821299.5</v>
      </c>
      <c r="G36" s="68">
        <f>G37+G77+G53+G62</f>
        <v>21016499.5</v>
      </c>
      <c r="H36" s="3"/>
    </row>
    <row r="37" spans="1:10" x14ac:dyDescent="0.25">
      <c r="A37" s="26" t="s">
        <v>6</v>
      </c>
      <c r="B37" s="91">
        <v>2100</v>
      </c>
      <c r="C37" s="91" t="s">
        <v>4</v>
      </c>
      <c r="D37" s="87"/>
      <c r="E37" s="93">
        <f>E39+E41+E43</f>
        <v>17290000</v>
      </c>
      <c r="F37" s="93">
        <f t="shared" ref="F37:G37" si="1">F39+F41+F43</f>
        <v>18366000</v>
      </c>
      <c r="G37" s="93">
        <f t="shared" si="1"/>
        <v>18378800</v>
      </c>
      <c r="H37" s="91" t="s">
        <v>4</v>
      </c>
    </row>
    <row r="38" spans="1:10" ht="21.75" customHeight="1" thickBot="1" x14ac:dyDescent="0.3">
      <c r="A38" s="20" t="s">
        <v>19</v>
      </c>
      <c r="B38" s="92"/>
      <c r="C38" s="92"/>
      <c r="D38" s="88"/>
      <c r="E38" s="95"/>
      <c r="F38" s="94"/>
      <c r="G38" s="94"/>
      <c r="H38" s="92"/>
    </row>
    <row r="39" spans="1:10" ht="15.75" x14ac:dyDescent="0.25">
      <c r="A39" s="26" t="s">
        <v>6</v>
      </c>
      <c r="B39" s="91">
        <v>2110</v>
      </c>
      <c r="C39" s="91">
        <v>111</v>
      </c>
      <c r="D39" s="87"/>
      <c r="E39" s="93">
        <v>13252226.34</v>
      </c>
      <c r="F39" s="96">
        <f>1770122+487674+12000+10314516.28+97926.27+1257700+60000+69000</f>
        <v>14068938.549999999</v>
      </c>
      <c r="G39" s="96">
        <f>1770122+487674+10335023.28+99155.14+1257700+60000+69000</f>
        <v>14078674.42</v>
      </c>
      <c r="H39" s="91" t="s">
        <v>4</v>
      </c>
      <c r="J39" s="77"/>
    </row>
    <row r="40" spans="1:10" ht="15.75" thickBot="1" x14ac:dyDescent="0.3">
      <c r="A40" s="20" t="s">
        <v>20</v>
      </c>
      <c r="B40" s="92"/>
      <c r="C40" s="92"/>
      <c r="D40" s="88"/>
      <c r="E40" s="94"/>
      <c r="F40" s="95"/>
      <c r="G40" s="95"/>
      <c r="H40" s="92"/>
    </row>
    <row r="41" spans="1:10" ht="30.75" customHeight="1" thickBot="1" x14ac:dyDescent="0.3">
      <c r="A41" s="20" t="s">
        <v>21</v>
      </c>
      <c r="B41" s="2">
        <v>2120</v>
      </c>
      <c r="C41" s="2">
        <v>112</v>
      </c>
      <c r="D41" s="3"/>
      <c r="E41" s="68">
        <v>0</v>
      </c>
      <c r="F41" s="68">
        <v>0</v>
      </c>
      <c r="G41" s="68">
        <v>0</v>
      </c>
      <c r="H41" s="2" t="s">
        <v>4</v>
      </c>
    </row>
    <row r="42" spans="1:10" ht="39" thickBot="1" x14ac:dyDescent="0.3">
      <c r="A42" s="20" t="s">
        <v>22</v>
      </c>
      <c r="B42" s="2">
        <v>2130</v>
      </c>
      <c r="C42" s="2">
        <v>113</v>
      </c>
      <c r="D42" s="3"/>
      <c r="E42" s="68">
        <v>0</v>
      </c>
      <c r="F42" s="68">
        <v>0</v>
      </c>
      <c r="G42" s="68">
        <v>0</v>
      </c>
      <c r="H42" s="2" t="s">
        <v>4</v>
      </c>
    </row>
    <row r="43" spans="1:10" ht="51.75" thickBot="1" x14ac:dyDescent="0.3">
      <c r="A43" s="20" t="s">
        <v>23</v>
      </c>
      <c r="B43" s="2">
        <v>2140</v>
      </c>
      <c r="C43" s="2">
        <v>119</v>
      </c>
      <c r="D43" s="3"/>
      <c r="E43" s="69">
        <f>4037773.66</f>
        <v>4037773.66</v>
      </c>
      <c r="F43" s="69">
        <f>582927+147277+3600+3114983.72+29573.73+379800+18100+20800</f>
        <v>4297061.45</v>
      </c>
      <c r="G43" s="69">
        <f>582927+147277+3121276.72+29944.86+379800+18100+20800</f>
        <v>4300125.58</v>
      </c>
      <c r="H43" s="2" t="s">
        <v>4</v>
      </c>
    </row>
    <row r="44" spans="1:10" ht="58.5" customHeight="1" x14ac:dyDescent="0.25">
      <c r="A44" s="26" t="s">
        <v>6</v>
      </c>
      <c r="B44" s="91">
        <v>2141</v>
      </c>
      <c r="C44" s="91">
        <v>119</v>
      </c>
      <c r="D44" s="87"/>
      <c r="E44" s="96">
        <f>E43</f>
        <v>4037773.66</v>
      </c>
      <c r="F44" s="96">
        <f>F43</f>
        <v>4297061.45</v>
      </c>
      <c r="G44" s="96">
        <f>G43</f>
        <v>4300125.58</v>
      </c>
      <c r="H44" s="91" t="s">
        <v>4</v>
      </c>
    </row>
    <row r="45" spans="1:10" ht="15.75" thickBot="1" x14ac:dyDescent="0.3">
      <c r="A45" s="20" t="s">
        <v>24</v>
      </c>
      <c r="B45" s="92"/>
      <c r="C45" s="92"/>
      <c r="D45" s="88"/>
      <c r="E45" s="95"/>
      <c r="F45" s="95"/>
      <c r="G45" s="95"/>
      <c r="H45" s="92"/>
    </row>
    <row r="46" spans="1:10" ht="15.75" thickBot="1" x14ac:dyDescent="0.3">
      <c r="A46" s="20" t="s">
        <v>25</v>
      </c>
      <c r="B46" s="2">
        <v>2142</v>
      </c>
      <c r="C46" s="2">
        <v>119</v>
      </c>
      <c r="D46" s="3"/>
      <c r="E46" s="3"/>
      <c r="F46" s="3"/>
      <c r="G46" s="3"/>
      <c r="H46" s="2" t="s">
        <v>4</v>
      </c>
    </row>
    <row r="47" spans="1:10" ht="26.25" thickBot="1" x14ac:dyDescent="0.3">
      <c r="A47" s="20" t="s">
        <v>26</v>
      </c>
      <c r="B47" s="2">
        <v>2150</v>
      </c>
      <c r="C47" s="2">
        <v>131</v>
      </c>
      <c r="D47" s="3"/>
      <c r="E47" s="3"/>
      <c r="F47" s="3"/>
      <c r="G47" s="3"/>
      <c r="H47" s="2" t="s">
        <v>4</v>
      </c>
    </row>
    <row r="48" spans="1:10" ht="23.25" customHeight="1" thickBot="1" x14ac:dyDescent="0.3">
      <c r="A48" s="20" t="s">
        <v>93</v>
      </c>
      <c r="B48" s="1">
        <v>2160</v>
      </c>
      <c r="C48" s="1">
        <v>133</v>
      </c>
      <c r="D48" s="3"/>
      <c r="E48" s="3"/>
      <c r="F48" s="3"/>
      <c r="G48" s="3"/>
      <c r="H48" s="2"/>
    </row>
    <row r="49" spans="1:8" ht="26.25" thickBot="1" x14ac:dyDescent="0.3">
      <c r="A49" s="20" t="s">
        <v>27</v>
      </c>
      <c r="B49" s="1">
        <v>2170</v>
      </c>
      <c r="C49" s="1">
        <v>134</v>
      </c>
      <c r="D49" s="3"/>
      <c r="E49" s="3"/>
      <c r="F49" s="3"/>
      <c r="G49" s="3"/>
      <c r="H49" s="2" t="s">
        <v>4</v>
      </c>
    </row>
    <row r="50" spans="1:8" ht="51.75" thickBot="1" x14ac:dyDescent="0.3">
      <c r="A50" s="20" t="s">
        <v>28</v>
      </c>
      <c r="B50" s="1">
        <v>2180</v>
      </c>
      <c r="C50" s="1">
        <v>139</v>
      </c>
      <c r="D50" s="3"/>
      <c r="E50" s="3"/>
      <c r="F50" s="3"/>
      <c r="G50" s="3"/>
      <c r="H50" s="2" t="s">
        <v>4</v>
      </c>
    </row>
    <row r="51" spans="1:8" x14ac:dyDescent="0.25">
      <c r="A51" s="26" t="s">
        <v>6</v>
      </c>
      <c r="B51" s="89">
        <v>2181</v>
      </c>
      <c r="C51" s="89">
        <v>139</v>
      </c>
      <c r="D51" s="87"/>
      <c r="E51" s="87"/>
      <c r="F51" s="87"/>
      <c r="G51" s="87"/>
      <c r="H51" s="91" t="s">
        <v>4</v>
      </c>
    </row>
    <row r="52" spans="1:8" ht="15.75" thickBot="1" x14ac:dyDescent="0.3">
      <c r="A52" s="20" t="s">
        <v>29</v>
      </c>
      <c r="B52" s="90"/>
      <c r="C52" s="90"/>
      <c r="D52" s="88"/>
      <c r="E52" s="88"/>
      <c r="F52" s="88"/>
      <c r="G52" s="88"/>
      <c r="H52" s="92"/>
    </row>
    <row r="53" spans="1:8" ht="26.25" thickBot="1" x14ac:dyDescent="0.3">
      <c r="A53" s="20" t="s">
        <v>30</v>
      </c>
      <c r="B53" s="2">
        <v>2200</v>
      </c>
      <c r="C53" s="2">
        <v>300</v>
      </c>
      <c r="D53" s="3"/>
      <c r="E53" s="68">
        <f>E54</f>
        <v>0</v>
      </c>
      <c r="F53" s="68">
        <f>F54</f>
        <v>0</v>
      </c>
      <c r="G53" s="68">
        <v>0</v>
      </c>
      <c r="H53" s="2" t="s">
        <v>4</v>
      </c>
    </row>
    <row r="54" spans="1:8" x14ac:dyDescent="0.25">
      <c r="A54" s="26" t="s">
        <v>6</v>
      </c>
      <c r="B54" s="91">
        <v>2210</v>
      </c>
      <c r="C54" s="91">
        <v>320</v>
      </c>
      <c r="D54" s="87"/>
      <c r="E54" s="93">
        <f>E56</f>
        <v>0</v>
      </c>
      <c r="F54" s="93">
        <f>F56</f>
        <v>0</v>
      </c>
      <c r="G54" s="93">
        <v>0</v>
      </c>
      <c r="H54" s="91" t="s">
        <v>4</v>
      </c>
    </row>
    <row r="55" spans="1:8" ht="26.25" thickBot="1" x14ac:dyDescent="0.3">
      <c r="A55" s="20" t="s">
        <v>31</v>
      </c>
      <c r="B55" s="92"/>
      <c r="C55" s="92"/>
      <c r="D55" s="88"/>
      <c r="E55" s="94"/>
      <c r="F55" s="94"/>
      <c r="G55" s="94"/>
      <c r="H55" s="92"/>
    </row>
    <row r="56" spans="1:8" ht="24.75" customHeight="1" x14ac:dyDescent="0.25">
      <c r="A56" s="26" t="s">
        <v>16</v>
      </c>
      <c r="B56" s="91">
        <v>2211</v>
      </c>
      <c r="C56" s="91">
        <v>321</v>
      </c>
      <c r="D56" s="87"/>
      <c r="E56" s="93">
        <v>0</v>
      </c>
      <c r="F56" s="93">
        <v>0</v>
      </c>
      <c r="G56" s="93">
        <v>0</v>
      </c>
      <c r="H56" s="91" t="s">
        <v>4</v>
      </c>
    </row>
    <row r="57" spans="1:8" ht="39" thickBot="1" x14ac:dyDescent="0.3">
      <c r="A57" s="20" t="s">
        <v>32</v>
      </c>
      <c r="B57" s="92"/>
      <c r="C57" s="92"/>
      <c r="D57" s="88"/>
      <c r="E57" s="95"/>
      <c r="F57" s="95"/>
      <c r="G57" s="95"/>
      <c r="H57" s="92"/>
    </row>
    <row r="58" spans="1:8" ht="15.75" thickBot="1" x14ac:dyDescent="0.3">
      <c r="A58" s="20"/>
      <c r="B58" s="3"/>
      <c r="C58" s="3"/>
      <c r="D58" s="3"/>
      <c r="E58" s="3"/>
      <c r="F58" s="3"/>
      <c r="G58" s="3"/>
      <c r="H58" s="3"/>
    </row>
    <row r="59" spans="1:8" ht="51.75" thickBot="1" x14ac:dyDescent="0.3">
      <c r="A59" s="20" t="s">
        <v>33</v>
      </c>
      <c r="B59" s="2">
        <v>2220</v>
      </c>
      <c r="C59" s="2">
        <v>340</v>
      </c>
      <c r="D59" s="3"/>
      <c r="E59" s="3"/>
      <c r="F59" s="3"/>
      <c r="G59" s="3"/>
      <c r="H59" s="2" t="s">
        <v>4</v>
      </c>
    </row>
    <row r="60" spans="1:8" ht="77.25" thickBot="1" x14ac:dyDescent="0.3">
      <c r="A60" s="20" t="s">
        <v>34</v>
      </c>
      <c r="B60" s="2">
        <v>2230</v>
      </c>
      <c r="C60" s="2">
        <v>350</v>
      </c>
      <c r="D60" s="3"/>
      <c r="E60" s="3"/>
      <c r="F60" s="3"/>
      <c r="G60" s="3"/>
      <c r="H60" s="2" t="s">
        <v>4</v>
      </c>
    </row>
    <row r="61" spans="1:8" ht="15.75" thickBot="1" x14ac:dyDescent="0.3">
      <c r="A61" s="20" t="s">
        <v>83</v>
      </c>
      <c r="B61" s="1">
        <v>2240</v>
      </c>
      <c r="C61" s="1">
        <v>360</v>
      </c>
      <c r="D61" s="3"/>
      <c r="E61" s="3"/>
      <c r="F61" s="3"/>
      <c r="G61" s="3"/>
      <c r="H61" s="2" t="s">
        <v>4</v>
      </c>
    </row>
    <row r="62" spans="1:8" ht="26.25" thickBot="1" x14ac:dyDescent="0.3">
      <c r="A62" s="20" t="s">
        <v>35</v>
      </c>
      <c r="B62" s="2">
        <v>2300</v>
      </c>
      <c r="C62" s="2">
        <v>850</v>
      </c>
      <c r="D62" s="3"/>
      <c r="E62" s="68">
        <f>E63+E65+E66</f>
        <v>24380</v>
      </c>
      <c r="F62" s="68">
        <f t="shared" ref="F62:G62" si="2">F63+F65+F66</f>
        <v>24380</v>
      </c>
      <c r="G62" s="68">
        <f t="shared" si="2"/>
        <v>24380</v>
      </c>
      <c r="H62" s="2" t="s">
        <v>4</v>
      </c>
    </row>
    <row r="63" spans="1:8" x14ac:dyDescent="0.25">
      <c r="A63" s="26" t="s">
        <v>16</v>
      </c>
      <c r="B63" s="91">
        <v>2310</v>
      </c>
      <c r="C63" s="91">
        <v>851</v>
      </c>
      <c r="D63" s="87"/>
      <c r="E63" s="93">
        <v>21500</v>
      </c>
      <c r="F63" s="93">
        <v>21500</v>
      </c>
      <c r="G63" s="93">
        <v>21500</v>
      </c>
      <c r="H63" s="91" t="s">
        <v>4</v>
      </c>
    </row>
    <row r="64" spans="1:8" ht="26.25" thickBot="1" x14ac:dyDescent="0.3">
      <c r="A64" s="20" t="s">
        <v>36</v>
      </c>
      <c r="B64" s="92"/>
      <c r="C64" s="92"/>
      <c r="D64" s="88"/>
      <c r="E64" s="94"/>
      <c r="F64" s="94"/>
      <c r="G64" s="94"/>
      <c r="H64" s="92"/>
    </row>
    <row r="65" spans="1:8" ht="51.75" thickBot="1" x14ac:dyDescent="0.3">
      <c r="A65" s="20" t="s">
        <v>37</v>
      </c>
      <c r="B65" s="2">
        <v>2320</v>
      </c>
      <c r="C65" s="2">
        <v>852</v>
      </c>
      <c r="D65" s="3"/>
      <c r="E65" s="68">
        <v>2480</v>
      </c>
      <c r="F65" s="68">
        <v>2480</v>
      </c>
      <c r="G65" s="68">
        <v>2480</v>
      </c>
      <c r="H65" s="2" t="s">
        <v>4</v>
      </c>
    </row>
    <row r="66" spans="1:8" ht="26.25" thickBot="1" x14ac:dyDescent="0.3">
      <c r="A66" s="20" t="s">
        <v>38</v>
      </c>
      <c r="B66" s="2">
        <v>2330</v>
      </c>
      <c r="C66" s="2">
        <v>853</v>
      </c>
      <c r="D66" s="3"/>
      <c r="E66" s="68">
        <f>400</f>
        <v>400</v>
      </c>
      <c r="F66" s="68">
        <v>400</v>
      </c>
      <c r="G66" s="68">
        <v>400</v>
      </c>
      <c r="H66" s="2" t="s">
        <v>4</v>
      </c>
    </row>
    <row r="67" spans="1:8" ht="48" thickBot="1" x14ac:dyDescent="0.3">
      <c r="A67" s="30" t="s">
        <v>39</v>
      </c>
      <c r="B67" s="31">
        <v>2400</v>
      </c>
      <c r="C67" s="31" t="s">
        <v>4</v>
      </c>
      <c r="D67" s="3"/>
      <c r="E67" s="3"/>
      <c r="F67" s="3"/>
      <c r="G67" s="3"/>
      <c r="H67" s="2" t="s">
        <v>4</v>
      </c>
    </row>
    <row r="68" spans="1:8" x14ac:dyDescent="0.25">
      <c r="A68" s="26" t="s">
        <v>16</v>
      </c>
      <c r="B68" s="89">
        <v>2410</v>
      </c>
      <c r="C68" s="89">
        <v>613</v>
      </c>
      <c r="D68" s="87"/>
      <c r="E68" s="87"/>
      <c r="F68" s="87"/>
      <c r="G68" s="87"/>
      <c r="H68" s="91" t="s">
        <v>4</v>
      </c>
    </row>
    <row r="69" spans="1:8" ht="26.25" thickBot="1" x14ac:dyDescent="0.3">
      <c r="A69" s="20" t="s">
        <v>84</v>
      </c>
      <c r="B69" s="90"/>
      <c r="C69" s="90"/>
      <c r="D69" s="88"/>
      <c r="E69" s="88"/>
      <c r="F69" s="88"/>
      <c r="G69" s="88"/>
      <c r="H69" s="92"/>
    </row>
    <row r="70" spans="1:8" ht="26.25" thickBot="1" x14ac:dyDescent="0.3">
      <c r="A70" s="20" t="s">
        <v>85</v>
      </c>
      <c r="B70" s="1">
        <v>2420</v>
      </c>
      <c r="C70" s="1">
        <v>623</v>
      </c>
      <c r="D70" s="3"/>
      <c r="E70" s="3"/>
      <c r="F70" s="3"/>
      <c r="G70" s="3"/>
      <c r="H70" s="2"/>
    </row>
    <row r="71" spans="1:8" ht="51.75" thickBot="1" x14ac:dyDescent="0.3">
      <c r="A71" s="20" t="s">
        <v>86</v>
      </c>
      <c r="B71" s="1">
        <v>2430</v>
      </c>
      <c r="C71" s="1">
        <v>634</v>
      </c>
      <c r="D71" s="3"/>
      <c r="E71" s="3"/>
      <c r="F71" s="3"/>
      <c r="G71" s="3"/>
      <c r="H71" s="2"/>
    </row>
    <row r="72" spans="1:8" ht="26.25" thickBot="1" x14ac:dyDescent="0.3">
      <c r="A72" s="20" t="s">
        <v>40</v>
      </c>
      <c r="B72" s="1">
        <v>2440</v>
      </c>
      <c r="C72" s="1">
        <v>810</v>
      </c>
      <c r="D72" s="3"/>
      <c r="E72" s="3"/>
      <c r="F72" s="3"/>
      <c r="G72" s="3"/>
      <c r="H72" s="2"/>
    </row>
    <row r="73" spans="1:8" s="12" customFormat="1" thickBot="1" x14ac:dyDescent="0.25">
      <c r="A73" s="20" t="s">
        <v>41</v>
      </c>
      <c r="B73" s="1">
        <v>2450</v>
      </c>
      <c r="C73" s="1">
        <v>862</v>
      </c>
      <c r="D73" s="3"/>
      <c r="E73" s="3"/>
      <c r="F73" s="3"/>
      <c r="G73" s="3"/>
      <c r="H73" s="2" t="s">
        <v>4</v>
      </c>
    </row>
    <row r="74" spans="1:8" ht="51.75" thickBot="1" x14ac:dyDescent="0.3">
      <c r="A74" s="20" t="s">
        <v>42</v>
      </c>
      <c r="B74" s="1">
        <v>2460</v>
      </c>
      <c r="C74" s="1">
        <v>863</v>
      </c>
      <c r="D74" s="3"/>
      <c r="E74" s="3"/>
      <c r="F74" s="3"/>
      <c r="G74" s="3"/>
      <c r="H74" s="2" t="s">
        <v>4</v>
      </c>
    </row>
    <row r="75" spans="1:8" ht="26.25" thickBot="1" x14ac:dyDescent="0.3">
      <c r="A75" s="20" t="s">
        <v>43</v>
      </c>
      <c r="B75" s="2">
        <v>2500</v>
      </c>
      <c r="C75" s="2" t="s">
        <v>4</v>
      </c>
      <c r="D75" s="3"/>
      <c r="E75" s="3"/>
      <c r="F75" s="3"/>
      <c r="G75" s="3"/>
      <c r="H75" s="2" t="s">
        <v>4</v>
      </c>
    </row>
    <row r="76" spans="1:8" ht="51.75" thickBot="1" x14ac:dyDescent="0.3">
      <c r="A76" s="20" t="s">
        <v>44</v>
      </c>
      <c r="B76" s="2">
        <v>2520</v>
      </c>
      <c r="C76" s="2">
        <v>831</v>
      </c>
      <c r="D76" s="3"/>
      <c r="E76" s="3"/>
      <c r="F76" s="3"/>
      <c r="G76" s="3"/>
      <c r="H76" s="2" t="s">
        <v>4</v>
      </c>
    </row>
    <row r="77" spans="1:8" ht="30.75" thickBot="1" x14ac:dyDescent="0.3">
      <c r="A77" s="21" t="s">
        <v>106</v>
      </c>
      <c r="B77" s="2">
        <v>2600</v>
      </c>
      <c r="C77" s="2" t="s">
        <v>4</v>
      </c>
      <c r="D77" s="3"/>
      <c r="E77" s="76">
        <f>E80+E82+E84+E81</f>
        <v>3187552.67</v>
      </c>
      <c r="F77" s="76">
        <f>F80+F82+F84</f>
        <v>2430919.5</v>
      </c>
      <c r="G77" s="76">
        <f t="shared" ref="G77" si="3">G80+G82+G84</f>
        <v>2613319.5</v>
      </c>
      <c r="H77" s="3"/>
    </row>
    <row r="78" spans="1:8" x14ac:dyDescent="0.25">
      <c r="A78" s="33" t="s">
        <v>6</v>
      </c>
      <c r="B78" s="83">
        <v>2610</v>
      </c>
      <c r="C78" s="83">
        <v>241</v>
      </c>
      <c r="D78" s="85"/>
      <c r="E78" s="87"/>
      <c r="F78" s="87"/>
      <c r="G78" s="87"/>
      <c r="H78" s="87"/>
    </row>
    <row r="79" spans="1:8" ht="26.25" thickBot="1" x14ac:dyDescent="0.3">
      <c r="A79" s="34" t="s">
        <v>96</v>
      </c>
      <c r="B79" s="84"/>
      <c r="C79" s="84"/>
      <c r="D79" s="86"/>
      <c r="E79" s="88"/>
      <c r="F79" s="88"/>
      <c r="G79" s="88"/>
      <c r="H79" s="88"/>
    </row>
    <row r="80" spans="1:8" ht="32.25" customHeight="1" thickBot="1" x14ac:dyDescent="0.3">
      <c r="A80" s="34" t="s">
        <v>97</v>
      </c>
      <c r="B80" s="35">
        <v>2620</v>
      </c>
      <c r="C80" s="35">
        <v>323</v>
      </c>
      <c r="D80" s="36"/>
      <c r="E80" s="68">
        <v>157800</v>
      </c>
      <c r="F80" s="68">
        <f>7100+157000</f>
        <v>164100</v>
      </c>
      <c r="G80" s="68">
        <f>16600+154100</f>
        <v>170700</v>
      </c>
      <c r="H80" s="3"/>
    </row>
    <row r="81" spans="1:8" ht="39" thickBot="1" x14ac:dyDescent="0.3">
      <c r="A81" s="34" t="s">
        <v>45</v>
      </c>
      <c r="B81" s="35">
        <v>2630</v>
      </c>
      <c r="C81" s="35">
        <v>243</v>
      </c>
      <c r="D81" s="36"/>
      <c r="E81" s="68"/>
      <c r="F81" s="3"/>
      <c r="G81" s="3"/>
      <c r="H81" s="3"/>
    </row>
    <row r="82" spans="1:8" ht="21" customHeight="1" thickBot="1" x14ac:dyDescent="0.3">
      <c r="A82" s="34" t="s">
        <v>98</v>
      </c>
      <c r="B82" s="35">
        <v>2640</v>
      </c>
      <c r="C82" s="35">
        <v>244</v>
      </c>
      <c r="D82" s="36"/>
      <c r="E82" s="68">
        <f>2892435.67</f>
        <v>2892435.67</v>
      </c>
      <c r="F82" s="68">
        <v>2082421.5</v>
      </c>
      <c r="G82" s="68">
        <f>2092392+19399.5+4600</f>
        <v>2116391.5</v>
      </c>
      <c r="H82" s="3"/>
    </row>
    <row r="83" spans="1:8" ht="51.75" thickBot="1" x14ac:dyDescent="0.3">
      <c r="A83" s="34" t="s">
        <v>99</v>
      </c>
      <c r="B83" s="35">
        <v>2650</v>
      </c>
      <c r="C83" s="35">
        <v>246</v>
      </c>
      <c r="D83" s="36"/>
      <c r="E83" s="3"/>
      <c r="F83" s="3"/>
      <c r="G83" s="3"/>
      <c r="H83" s="3"/>
    </row>
    <row r="84" spans="1:8" ht="23.25" customHeight="1" thickBot="1" x14ac:dyDescent="0.3">
      <c r="A84" s="34" t="s">
        <v>95</v>
      </c>
      <c r="B84" s="35">
        <v>2660</v>
      </c>
      <c r="C84" s="35">
        <v>247</v>
      </c>
      <c r="D84" s="38"/>
      <c r="E84" s="70">
        <v>137317</v>
      </c>
      <c r="F84" s="70">
        <v>184398</v>
      </c>
      <c r="G84" s="82">
        <v>326228</v>
      </c>
      <c r="H84" s="3"/>
    </row>
    <row r="85" spans="1:8" ht="39" thickBot="1" x14ac:dyDescent="0.3">
      <c r="A85" s="34" t="s">
        <v>46</v>
      </c>
      <c r="B85" s="35">
        <v>2700</v>
      </c>
      <c r="C85" s="35">
        <v>400</v>
      </c>
      <c r="D85" s="36"/>
      <c r="E85" s="3"/>
      <c r="F85" s="3"/>
      <c r="G85" s="3"/>
      <c r="H85" s="3"/>
    </row>
    <row r="86" spans="1:8" x14ac:dyDescent="0.25">
      <c r="A86" s="33" t="s">
        <v>6</v>
      </c>
      <c r="B86" s="83">
        <v>2710</v>
      </c>
      <c r="C86" s="83">
        <v>406</v>
      </c>
      <c r="D86" s="85"/>
      <c r="E86" s="87"/>
      <c r="F86" s="87"/>
      <c r="G86" s="87"/>
      <c r="H86" s="87"/>
    </row>
    <row r="87" spans="1:8" ht="39" thickBot="1" x14ac:dyDescent="0.3">
      <c r="A87" s="34" t="s">
        <v>47</v>
      </c>
      <c r="B87" s="84"/>
      <c r="C87" s="84"/>
      <c r="D87" s="86"/>
      <c r="E87" s="88"/>
      <c r="F87" s="88"/>
      <c r="G87" s="88"/>
      <c r="H87" s="88"/>
    </row>
    <row r="88" spans="1:8" ht="39" thickBot="1" x14ac:dyDescent="0.3">
      <c r="A88" s="20" t="s">
        <v>48</v>
      </c>
      <c r="B88" s="35">
        <v>2720</v>
      </c>
      <c r="C88" s="2">
        <v>407</v>
      </c>
      <c r="D88" s="3"/>
      <c r="E88" s="3"/>
      <c r="F88" s="3"/>
      <c r="G88" s="3"/>
      <c r="H88" s="3"/>
    </row>
    <row r="89" spans="1:8" ht="15.75" thickBot="1" x14ac:dyDescent="0.3">
      <c r="A89" s="66" t="s">
        <v>137</v>
      </c>
      <c r="B89" s="39">
        <v>2800</v>
      </c>
      <c r="C89" s="39">
        <v>880</v>
      </c>
      <c r="D89" s="3"/>
      <c r="E89" s="3"/>
      <c r="F89" s="3"/>
      <c r="G89" s="3"/>
      <c r="H89" s="3"/>
    </row>
    <row r="90" spans="1:8" ht="30.75" thickBot="1" x14ac:dyDescent="0.3">
      <c r="A90" s="21" t="s">
        <v>107</v>
      </c>
      <c r="B90" s="2">
        <v>3000</v>
      </c>
      <c r="C90" s="2">
        <v>100</v>
      </c>
      <c r="D90" s="3"/>
      <c r="E90" s="68"/>
      <c r="F90" s="3"/>
      <c r="G90" s="3"/>
      <c r="H90" s="2" t="s">
        <v>4</v>
      </c>
    </row>
    <row r="91" spans="1:8" x14ac:dyDescent="0.25">
      <c r="A91" s="26" t="s">
        <v>6</v>
      </c>
      <c r="B91" s="91">
        <v>3010</v>
      </c>
      <c r="C91" s="91">
        <v>180</v>
      </c>
      <c r="D91" s="87"/>
      <c r="E91" s="93"/>
      <c r="F91" s="87"/>
      <c r="G91" s="87"/>
      <c r="H91" s="91" t="s">
        <v>4</v>
      </c>
    </row>
    <row r="92" spans="1:8" ht="15.75" thickBot="1" x14ac:dyDescent="0.3">
      <c r="A92" s="21" t="s">
        <v>108</v>
      </c>
      <c r="B92" s="92"/>
      <c r="C92" s="92"/>
      <c r="D92" s="88"/>
      <c r="E92" s="94"/>
      <c r="F92" s="88"/>
      <c r="G92" s="88"/>
      <c r="H92" s="92"/>
    </row>
    <row r="93" spans="1:8" ht="15.75" thickBot="1" x14ac:dyDescent="0.3">
      <c r="A93" s="21" t="s">
        <v>109</v>
      </c>
      <c r="B93" s="2">
        <v>3020</v>
      </c>
      <c r="C93" s="3"/>
      <c r="D93" s="3"/>
      <c r="E93" s="3"/>
      <c r="F93" s="3"/>
      <c r="G93" s="3"/>
      <c r="H93" s="2" t="s">
        <v>4</v>
      </c>
    </row>
    <row r="94" spans="1:8" ht="30.75" thickBot="1" x14ac:dyDescent="0.3">
      <c r="A94" s="21" t="s">
        <v>110</v>
      </c>
      <c r="B94" s="2">
        <v>3030</v>
      </c>
      <c r="C94" s="3"/>
      <c r="D94" s="3"/>
      <c r="E94" s="3"/>
      <c r="F94" s="3"/>
      <c r="G94" s="3"/>
      <c r="H94" s="2" t="s">
        <v>4</v>
      </c>
    </row>
    <row r="95" spans="1:8" ht="16.5" thickBot="1" x14ac:dyDescent="0.3">
      <c r="A95" s="21" t="s">
        <v>111</v>
      </c>
      <c r="B95" s="2">
        <v>4000</v>
      </c>
      <c r="C95" s="2" t="s">
        <v>4</v>
      </c>
      <c r="D95" s="3"/>
      <c r="E95" s="68"/>
      <c r="F95" s="3"/>
      <c r="G95" s="3"/>
      <c r="H95" s="2" t="s">
        <v>4</v>
      </c>
    </row>
    <row r="96" spans="1:8" x14ac:dyDescent="0.25">
      <c r="A96" s="26" t="s">
        <v>16</v>
      </c>
      <c r="B96" s="91">
        <v>4010</v>
      </c>
      <c r="C96" s="91">
        <v>610</v>
      </c>
      <c r="D96" s="87"/>
      <c r="E96" s="93"/>
      <c r="F96" s="87"/>
      <c r="G96" s="87"/>
      <c r="H96" s="91" t="s">
        <v>4</v>
      </c>
    </row>
    <row r="97" spans="1:8" ht="15.75" thickBot="1" x14ac:dyDescent="0.3">
      <c r="A97" s="20" t="s">
        <v>49</v>
      </c>
      <c r="B97" s="92"/>
      <c r="C97" s="92"/>
      <c r="D97" s="88"/>
      <c r="E97" s="94"/>
      <c r="F97" s="88"/>
      <c r="G97" s="88"/>
      <c r="H97" s="92"/>
    </row>
    <row r="98" spans="1:8" ht="15.75" thickBot="1" x14ac:dyDescent="0.3">
      <c r="A98" s="20"/>
      <c r="B98" s="3"/>
      <c r="C98" s="3"/>
      <c r="D98" s="3"/>
      <c r="E98" s="3"/>
      <c r="F98" s="3"/>
      <c r="G98" s="3"/>
      <c r="H98" s="3"/>
    </row>
  </sheetData>
  <mergeCells count="143">
    <mergeCell ref="A1:H1"/>
    <mergeCell ref="A3:A4"/>
    <mergeCell ref="B3:B4"/>
    <mergeCell ref="C3:C4"/>
    <mergeCell ref="A25:A26"/>
    <mergeCell ref="B25:B26"/>
    <mergeCell ref="C25:C26"/>
    <mergeCell ref="D25:D26"/>
    <mergeCell ref="E25:E26"/>
    <mergeCell ref="F25:F26"/>
    <mergeCell ref="G25:G26"/>
    <mergeCell ref="H25:H26"/>
    <mergeCell ref="B14:B15"/>
    <mergeCell ref="C14:C15"/>
    <mergeCell ref="D14:D15"/>
    <mergeCell ref="E14:E15"/>
    <mergeCell ref="F14:F15"/>
    <mergeCell ref="G14:G15"/>
    <mergeCell ref="H14:H15"/>
    <mergeCell ref="D3:D4"/>
    <mergeCell ref="E3:H3"/>
    <mergeCell ref="B9:B10"/>
    <mergeCell ref="C9:C10"/>
    <mergeCell ref="D9:D10"/>
    <mergeCell ref="E54:E55"/>
    <mergeCell ref="F54:F55"/>
    <mergeCell ref="G54:G55"/>
    <mergeCell ref="H54:H55"/>
    <mergeCell ref="B39:B40"/>
    <mergeCell ref="C39:C40"/>
    <mergeCell ref="D39:D40"/>
    <mergeCell ref="E39:E40"/>
    <mergeCell ref="F39:F40"/>
    <mergeCell ref="G39:G40"/>
    <mergeCell ref="H39:H40"/>
    <mergeCell ref="B51:B52"/>
    <mergeCell ref="C51:C52"/>
    <mergeCell ref="D51:D52"/>
    <mergeCell ref="E51:E52"/>
    <mergeCell ref="F51:F52"/>
    <mergeCell ref="G51:G52"/>
    <mergeCell ref="H51:H52"/>
    <mergeCell ref="B54:B55"/>
    <mergeCell ref="C54:C55"/>
    <mergeCell ref="D54:D55"/>
    <mergeCell ref="B96:B97"/>
    <mergeCell ref="C96:C97"/>
    <mergeCell ref="D96:D97"/>
    <mergeCell ref="E96:E97"/>
    <mergeCell ref="F96:F97"/>
    <mergeCell ref="G96:G97"/>
    <mergeCell ref="H96:H97"/>
    <mergeCell ref="B91:B92"/>
    <mergeCell ref="C91:C92"/>
    <mergeCell ref="D91:D92"/>
    <mergeCell ref="E91:E92"/>
    <mergeCell ref="F91:F92"/>
    <mergeCell ref="G91:G92"/>
    <mergeCell ref="H91:H92"/>
    <mergeCell ref="E9:E10"/>
    <mergeCell ref="F9:F10"/>
    <mergeCell ref="G9:G10"/>
    <mergeCell ref="H9:H10"/>
    <mergeCell ref="A11:A12"/>
    <mergeCell ref="B11:B12"/>
    <mergeCell ref="C11:C12"/>
    <mergeCell ref="D11:D12"/>
    <mergeCell ref="E11:E12"/>
    <mergeCell ref="F11:F12"/>
    <mergeCell ref="G11:G12"/>
    <mergeCell ref="H11:H12"/>
    <mergeCell ref="A18:A19"/>
    <mergeCell ref="B18:B19"/>
    <mergeCell ref="C18:C19"/>
    <mergeCell ref="D18:D19"/>
    <mergeCell ref="E18:E19"/>
    <mergeCell ref="F18:F19"/>
    <mergeCell ref="G18:G19"/>
    <mergeCell ref="H18:H19"/>
    <mergeCell ref="A29:A30"/>
    <mergeCell ref="B29:B30"/>
    <mergeCell ref="C29:C30"/>
    <mergeCell ref="D29:D30"/>
    <mergeCell ref="E29:E30"/>
    <mergeCell ref="F29:F30"/>
    <mergeCell ref="G29:G30"/>
    <mergeCell ref="H29:H30"/>
    <mergeCell ref="B33:B34"/>
    <mergeCell ref="C33:C34"/>
    <mergeCell ref="D33:D34"/>
    <mergeCell ref="E33:E34"/>
    <mergeCell ref="F33:F34"/>
    <mergeCell ref="G33:G34"/>
    <mergeCell ref="H33:H34"/>
    <mergeCell ref="B44:B45"/>
    <mergeCell ref="C44:C45"/>
    <mergeCell ref="D44:D45"/>
    <mergeCell ref="E44:E45"/>
    <mergeCell ref="F44:F45"/>
    <mergeCell ref="G44:G45"/>
    <mergeCell ref="H44:H45"/>
    <mergeCell ref="B37:B38"/>
    <mergeCell ref="C37:C38"/>
    <mergeCell ref="D37:D38"/>
    <mergeCell ref="E37:E38"/>
    <mergeCell ref="F37:F38"/>
    <mergeCell ref="G37:G38"/>
    <mergeCell ref="H37:H38"/>
    <mergeCell ref="B63:B64"/>
    <mergeCell ref="C63:C64"/>
    <mergeCell ref="D63:D64"/>
    <mergeCell ref="E63:E64"/>
    <mergeCell ref="F63:F64"/>
    <mergeCell ref="G63:G64"/>
    <mergeCell ref="H63:H64"/>
    <mergeCell ref="B56:B57"/>
    <mergeCell ref="C56:C57"/>
    <mergeCell ref="D56:D57"/>
    <mergeCell ref="E56:E57"/>
    <mergeCell ref="F56:F57"/>
    <mergeCell ref="G56:G57"/>
    <mergeCell ref="H56:H57"/>
    <mergeCell ref="B86:B87"/>
    <mergeCell ref="C86:C87"/>
    <mergeCell ref="D86:D87"/>
    <mergeCell ref="E86:E87"/>
    <mergeCell ref="F86:F87"/>
    <mergeCell ref="G86:G87"/>
    <mergeCell ref="H86:H87"/>
    <mergeCell ref="B68:B69"/>
    <mergeCell ref="C68:C69"/>
    <mergeCell ref="D68:D69"/>
    <mergeCell ref="E68:E69"/>
    <mergeCell ref="F68:F69"/>
    <mergeCell ref="G68:G69"/>
    <mergeCell ref="H68:H69"/>
    <mergeCell ref="B78:B79"/>
    <mergeCell ref="C78:C79"/>
    <mergeCell ref="D78:D79"/>
    <mergeCell ref="E78:E79"/>
    <mergeCell ref="F78:F79"/>
    <mergeCell ref="G78:G79"/>
    <mergeCell ref="H78:H79"/>
  </mergeCells>
  <hyperlinks>
    <hyperlink ref="C3" location="P837" display="P837" xr:uid="{00000000-0004-0000-0000-000000000000}"/>
    <hyperlink ref="D3" location="P853" display="P853" xr:uid="{00000000-0004-0000-0000-000001000000}"/>
    <hyperlink ref="A6" location="P861" display="P861" xr:uid="{00000000-0004-0000-0000-000002000000}"/>
    <hyperlink ref="A7" location="P861" display="P861" xr:uid="{00000000-0004-0000-0000-000003000000}"/>
    <hyperlink ref="A32" location="P867" display="P867" xr:uid="{00000000-0004-0000-0000-000004000000}"/>
    <hyperlink ref="A77" location="P875" display="P875" xr:uid="{00000000-0004-0000-0000-000005000000}"/>
    <hyperlink ref="A90" location="P879" display="P879" xr:uid="{00000000-0004-0000-0000-000006000000}"/>
    <hyperlink ref="A92" location="P879" display="P879" xr:uid="{00000000-0004-0000-0000-000007000000}"/>
    <hyperlink ref="A93" location="P879" display="P879" xr:uid="{00000000-0004-0000-0000-000008000000}"/>
    <hyperlink ref="A94" location="P879" display="P879" xr:uid="{00000000-0004-0000-0000-000009000000}"/>
    <hyperlink ref="A95" location="P880" display="P880" xr:uid="{00000000-0004-0000-0000-00000A000000}"/>
  </hyperlinks>
  <pageMargins left="0.31496062992125984" right="0.31496062992125984" top="0.74803149606299213" bottom="0.74803149606299213" header="0.31496062992125984" footer="0.31496062992125984"/>
  <pageSetup paperSize="9" scale="80" orientation="portrait" r:id="rId1"/>
  <rowBreaks count="3" manualBreakCount="3">
    <brk id="36" max="7" man="1"/>
    <brk id="61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L67"/>
  <sheetViews>
    <sheetView view="pageBreakPreview" zoomScaleNormal="118" zoomScaleSheetLayoutView="100" workbookViewId="0">
      <selection activeCell="G39" sqref="G39"/>
    </sheetView>
  </sheetViews>
  <sheetFormatPr defaultRowHeight="15" x14ac:dyDescent="0.25"/>
  <cols>
    <col min="1" max="1" width="8.140625" style="7" customWidth="1"/>
    <col min="2" max="2" width="54.5703125" style="8" customWidth="1"/>
    <col min="3" max="3" width="9" customWidth="1"/>
    <col min="4" max="4" width="7.85546875" customWidth="1"/>
    <col min="5" max="5" width="12.42578125" customWidth="1"/>
    <col min="6" max="6" width="10" style="14" customWidth="1"/>
    <col min="7" max="7" width="12.28515625" style="5" customWidth="1"/>
    <col min="8" max="8" width="12" style="5" customWidth="1"/>
    <col min="9" max="9" width="12.140625" customWidth="1"/>
    <col min="10" max="10" width="9.5703125" customWidth="1"/>
  </cols>
  <sheetData>
    <row r="1" spans="1:10" ht="16.5" customHeight="1" x14ac:dyDescent="0.25">
      <c r="A1" s="124" t="s">
        <v>81</v>
      </c>
      <c r="B1" s="125"/>
      <c r="C1" s="125"/>
      <c r="D1" s="125"/>
      <c r="E1" s="125"/>
      <c r="F1" s="125"/>
      <c r="G1" s="125"/>
      <c r="H1" s="125"/>
      <c r="I1" s="125"/>
    </row>
    <row r="2" spans="1:10" ht="8.25" customHeight="1" thickBot="1" x14ac:dyDescent="0.3">
      <c r="A2" s="8"/>
      <c r="B2"/>
      <c r="E2" s="14"/>
      <c r="F2" s="5"/>
      <c r="H2"/>
    </row>
    <row r="3" spans="1:10" ht="57.75" customHeight="1" thickBot="1" x14ac:dyDescent="0.3">
      <c r="A3" s="89" t="s">
        <v>51</v>
      </c>
      <c r="B3" s="89" t="s">
        <v>0</v>
      </c>
      <c r="C3" s="89" t="s">
        <v>52</v>
      </c>
      <c r="D3" s="89" t="s">
        <v>53</v>
      </c>
      <c r="E3" s="107" t="s">
        <v>112</v>
      </c>
      <c r="F3" s="126" t="s">
        <v>113</v>
      </c>
      <c r="G3" s="109" t="s">
        <v>2</v>
      </c>
      <c r="H3" s="110"/>
      <c r="I3" s="110"/>
      <c r="J3" s="111"/>
    </row>
    <row r="4" spans="1:10" ht="66" customHeight="1" thickBot="1" x14ac:dyDescent="0.3">
      <c r="A4" s="90"/>
      <c r="B4" s="90"/>
      <c r="C4" s="90"/>
      <c r="D4" s="90"/>
      <c r="E4" s="108"/>
      <c r="F4" s="127"/>
      <c r="G4" s="1" t="s">
        <v>146</v>
      </c>
      <c r="H4" s="1" t="s">
        <v>148</v>
      </c>
      <c r="I4" s="1" t="s">
        <v>147</v>
      </c>
      <c r="J4" s="1" t="s">
        <v>3</v>
      </c>
    </row>
    <row r="5" spans="1:10" ht="15.75" thickBot="1" x14ac:dyDescent="0.3">
      <c r="A5" s="16">
        <v>1</v>
      </c>
      <c r="B5" s="1">
        <v>2</v>
      </c>
      <c r="C5" s="1">
        <v>3</v>
      </c>
      <c r="D5" s="1">
        <v>4</v>
      </c>
      <c r="E5" s="13" t="s">
        <v>94</v>
      </c>
      <c r="F5" s="13" t="s">
        <v>134</v>
      </c>
      <c r="G5" s="1">
        <v>5</v>
      </c>
      <c r="H5" s="1">
        <v>6</v>
      </c>
      <c r="I5" s="1">
        <v>7</v>
      </c>
      <c r="J5" s="1">
        <v>8</v>
      </c>
    </row>
    <row r="6" spans="1:10" s="4" customFormat="1" ht="37.5" customHeight="1" thickBot="1" x14ac:dyDescent="0.3">
      <c r="A6" s="16">
        <v>1</v>
      </c>
      <c r="B6" s="41" t="s">
        <v>114</v>
      </c>
      <c r="C6" s="2">
        <v>26000</v>
      </c>
      <c r="D6" s="2" t="s">
        <v>4</v>
      </c>
      <c r="E6" s="40"/>
      <c r="F6" s="40"/>
      <c r="G6" s="68">
        <f>G10+G15</f>
        <v>3187552.67</v>
      </c>
      <c r="H6" s="68">
        <f t="shared" ref="H6:I6" si="0">H10+H15</f>
        <v>2430919.5</v>
      </c>
      <c r="I6" s="68">
        <f t="shared" si="0"/>
        <v>2613319.5</v>
      </c>
      <c r="J6" s="3"/>
    </row>
    <row r="7" spans="1:10" ht="15" customHeight="1" x14ac:dyDescent="0.25">
      <c r="A7" s="91" t="s">
        <v>54</v>
      </c>
      <c r="B7" s="42" t="s">
        <v>6</v>
      </c>
      <c r="C7" s="91">
        <v>26100</v>
      </c>
      <c r="D7" s="91" t="s">
        <v>4</v>
      </c>
      <c r="E7" s="97"/>
      <c r="F7" s="97"/>
      <c r="G7" s="87"/>
      <c r="H7" s="87"/>
      <c r="I7" s="87"/>
      <c r="J7" s="87"/>
    </row>
    <row r="8" spans="1:10" ht="172.5" customHeight="1" thickBot="1" x14ac:dyDescent="0.3">
      <c r="A8" s="92"/>
      <c r="B8" s="43" t="s">
        <v>115</v>
      </c>
      <c r="C8" s="92"/>
      <c r="D8" s="92"/>
      <c r="E8" s="98"/>
      <c r="F8" s="98"/>
      <c r="G8" s="88"/>
      <c r="H8" s="88"/>
      <c r="I8" s="88"/>
      <c r="J8" s="88"/>
    </row>
    <row r="9" spans="1:10" ht="56.25" customHeight="1" thickBot="1" x14ac:dyDescent="0.3">
      <c r="A9" s="16" t="s">
        <v>55</v>
      </c>
      <c r="B9" s="43" t="s">
        <v>116</v>
      </c>
      <c r="C9" s="2">
        <v>26200</v>
      </c>
      <c r="D9" s="2" t="s">
        <v>4</v>
      </c>
      <c r="E9" s="40"/>
      <c r="F9" s="40"/>
      <c r="G9" s="3"/>
      <c r="H9" s="3"/>
      <c r="I9" s="3"/>
      <c r="J9" s="3"/>
    </row>
    <row r="10" spans="1:10" ht="62.25" customHeight="1" thickBot="1" x14ac:dyDescent="0.3">
      <c r="A10" s="16" t="s">
        <v>56</v>
      </c>
      <c r="B10" s="43" t="s">
        <v>117</v>
      </c>
      <c r="C10" s="2">
        <v>26300</v>
      </c>
      <c r="D10" s="2" t="s">
        <v>4</v>
      </c>
      <c r="E10" s="40"/>
      <c r="F10" s="40"/>
      <c r="G10" s="68"/>
      <c r="H10" s="3"/>
      <c r="I10" s="3"/>
      <c r="J10" s="3"/>
    </row>
    <row r="11" spans="1:10" ht="27.75" customHeight="1" thickBot="1" x14ac:dyDescent="0.3">
      <c r="A11" s="60" t="s">
        <v>87</v>
      </c>
      <c r="B11" s="40" t="s">
        <v>118</v>
      </c>
      <c r="C11" s="2">
        <v>26310</v>
      </c>
      <c r="D11" s="31" t="s">
        <v>4</v>
      </c>
      <c r="E11" s="31"/>
      <c r="F11" s="31" t="s">
        <v>4</v>
      </c>
      <c r="G11" s="71"/>
      <c r="H11" s="44"/>
      <c r="I11" s="44"/>
      <c r="J11" s="44"/>
    </row>
    <row r="12" spans="1:10" ht="16.5" thickBot="1" x14ac:dyDescent="0.3">
      <c r="A12" s="45"/>
      <c r="B12" s="40" t="s">
        <v>119</v>
      </c>
      <c r="C12" s="2" t="s">
        <v>89</v>
      </c>
      <c r="D12" s="44"/>
      <c r="E12" s="44"/>
      <c r="F12" s="44"/>
      <c r="G12" s="44"/>
      <c r="H12" s="44"/>
      <c r="I12" s="44"/>
      <c r="J12" s="44"/>
    </row>
    <row r="13" spans="1:10" ht="16.5" thickBot="1" x14ac:dyDescent="0.3">
      <c r="A13" s="45"/>
      <c r="B13" s="46" t="s">
        <v>120</v>
      </c>
      <c r="C13" s="39" t="s">
        <v>121</v>
      </c>
      <c r="D13" s="44"/>
      <c r="E13" s="44"/>
      <c r="F13" s="44"/>
      <c r="G13" s="44"/>
      <c r="H13" s="44"/>
      <c r="I13" s="44"/>
      <c r="J13" s="44"/>
    </row>
    <row r="14" spans="1:10" ht="20.25" customHeight="1" thickBot="1" x14ac:dyDescent="0.3">
      <c r="A14" s="60" t="s">
        <v>88</v>
      </c>
      <c r="B14" s="40" t="s">
        <v>122</v>
      </c>
      <c r="C14" s="2">
        <v>26320</v>
      </c>
      <c r="D14" s="31" t="s">
        <v>4</v>
      </c>
      <c r="E14" s="31"/>
      <c r="F14" s="31" t="s">
        <v>4</v>
      </c>
      <c r="G14" s="44"/>
      <c r="H14" s="44"/>
      <c r="I14" s="44"/>
      <c r="J14" s="44"/>
    </row>
    <row r="15" spans="1:10" ht="62.25" customHeight="1" thickBot="1" x14ac:dyDescent="0.3">
      <c r="A15" s="48" t="s">
        <v>57</v>
      </c>
      <c r="B15" s="40" t="s">
        <v>123</v>
      </c>
      <c r="C15" s="2">
        <v>26400</v>
      </c>
      <c r="D15" s="31"/>
      <c r="E15" s="31"/>
      <c r="F15" s="31"/>
      <c r="G15" s="71">
        <f>G16+G21+G36</f>
        <v>3187552.67</v>
      </c>
      <c r="H15" s="71">
        <f>H16+H21+H36</f>
        <v>2430919.5</v>
      </c>
      <c r="I15" s="71">
        <f>I16+I21+I36</f>
        <v>2613319.5</v>
      </c>
      <c r="J15" s="44"/>
    </row>
    <row r="16" spans="1:10" ht="20.25" customHeight="1" x14ac:dyDescent="0.25">
      <c r="A16" s="122" t="s">
        <v>80</v>
      </c>
      <c r="B16" s="49" t="s">
        <v>6</v>
      </c>
      <c r="C16" s="91">
        <v>26410</v>
      </c>
      <c r="D16" s="91" t="s">
        <v>4</v>
      </c>
      <c r="E16" s="97"/>
      <c r="F16" s="97"/>
      <c r="G16" s="93">
        <f>G18</f>
        <v>2199751</v>
      </c>
      <c r="H16" s="93">
        <f>H18</f>
        <v>1485251</v>
      </c>
      <c r="I16" s="93">
        <f>I18</f>
        <v>1671151</v>
      </c>
      <c r="J16" s="87"/>
    </row>
    <row r="17" spans="1:10" ht="44.25" customHeight="1" thickBot="1" x14ac:dyDescent="0.3">
      <c r="A17" s="123"/>
      <c r="B17" s="50" t="s">
        <v>58</v>
      </c>
      <c r="C17" s="92"/>
      <c r="D17" s="92"/>
      <c r="E17" s="98"/>
      <c r="F17" s="98"/>
      <c r="G17" s="94"/>
      <c r="H17" s="94"/>
      <c r="I17" s="94"/>
      <c r="J17" s="88"/>
    </row>
    <row r="18" spans="1:10" ht="31.5" customHeight="1" x14ac:dyDescent="0.25">
      <c r="A18" s="91" t="s">
        <v>59</v>
      </c>
      <c r="B18" s="51" t="s">
        <v>6</v>
      </c>
      <c r="C18" s="91">
        <v>26411</v>
      </c>
      <c r="D18" s="91" t="s">
        <v>4</v>
      </c>
      <c r="E18" s="97"/>
      <c r="F18" s="97"/>
      <c r="G18" s="93">
        <v>2199751</v>
      </c>
      <c r="H18" s="93">
        <v>1485251</v>
      </c>
      <c r="I18" s="93">
        <v>1671151</v>
      </c>
      <c r="J18" s="87"/>
    </row>
    <row r="19" spans="1:10" ht="34.5" customHeight="1" thickBot="1" x14ac:dyDescent="0.3">
      <c r="A19" s="92"/>
      <c r="B19" s="52" t="s">
        <v>60</v>
      </c>
      <c r="C19" s="92"/>
      <c r="D19" s="92"/>
      <c r="E19" s="98"/>
      <c r="F19" s="98"/>
      <c r="G19" s="94"/>
      <c r="H19" s="94"/>
      <c r="I19" s="94"/>
      <c r="J19" s="88"/>
    </row>
    <row r="20" spans="1:10" ht="38.25" customHeight="1" thickBot="1" x14ac:dyDescent="0.3">
      <c r="A20" s="16" t="s">
        <v>61</v>
      </c>
      <c r="B20" s="53" t="s">
        <v>124</v>
      </c>
      <c r="C20" s="2">
        <v>26412</v>
      </c>
      <c r="D20" s="2" t="s">
        <v>4</v>
      </c>
      <c r="E20" s="40"/>
      <c r="F20" s="40"/>
      <c r="G20" s="79">
        <v>0</v>
      </c>
      <c r="H20" s="79">
        <v>0</v>
      </c>
      <c r="I20" s="79">
        <v>0</v>
      </c>
      <c r="J20" s="3"/>
    </row>
    <row r="21" spans="1:10" ht="55.5" customHeight="1" thickBot="1" x14ac:dyDescent="0.3">
      <c r="A21" s="16" t="s">
        <v>62</v>
      </c>
      <c r="B21" s="54" t="s">
        <v>63</v>
      </c>
      <c r="C21" s="2">
        <v>26420</v>
      </c>
      <c r="D21" s="2" t="s">
        <v>4</v>
      </c>
      <c r="E21" s="40"/>
      <c r="F21" s="40"/>
      <c r="G21" s="68">
        <f>G22</f>
        <v>966369</v>
      </c>
      <c r="H21" s="68">
        <f>H22</f>
        <v>926269</v>
      </c>
      <c r="I21" s="68">
        <f>I22</f>
        <v>922769</v>
      </c>
      <c r="J21" s="3"/>
    </row>
    <row r="22" spans="1:10" ht="26.25" customHeight="1" x14ac:dyDescent="0.25">
      <c r="A22" s="91" t="s">
        <v>64</v>
      </c>
      <c r="B22" s="51" t="s">
        <v>6</v>
      </c>
      <c r="C22" s="91">
        <v>26421</v>
      </c>
      <c r="D22" s="91" t="s">
        <v>4</v>
      </c>
      <c r="E22" s="97"/>
      <c r="F22" s="97"/>
      <c r="G22" s="93">
        <v>966369</v>
      </c>
      <c r="H22" s="93">
        <f>898329+27940</f>
        <v>926269</v>
      </c>
      <c r="I22" s="120">
        <f>918169+4600</f>
        <v>922769</v>
      </c>
      <c r="J22" s="87"/>
    </row>
    <row r="23" spans="1:10" ht="36" customHeight="1" thickBot="1" x14ac:dyDescent="0.3">
      <c r="A23" s="92"/>
      <c r="B23" s="52" t="s">
        <v>60</v>
      </c>
      <c r="C23" s="92"/>
      <c r="D23" s="92"/>
      <c r="E23" s="98"/>
      <c r="F23" s="98"/>
      <c r="G23" s="94"/>
      <c r="H23" s="94"/>
      <c r="I23" s="121"/>
      <c r="J23" s="88"/>
    </row>
    <row r="24" spans="1:10" ht="29.25" customHeight="1" thickBot="1" x14ac:dyDescent="0.3">
      <c r="A24" s="55"/>
      <c r="B24" s="40" t="s">
        <v>125</v>
      </c>
      <c r="C24" s="2" t="s">
        <v>90</v>
      </c>
      <c r="D24" s="31" t="s">
        <v>4</v>
      </c>
      <c r="E24" s="44"/>
      <c r="F24" s="44"/>
      <c r="G24" s="81"/>
      <c r="H24" s="81"/>
      <c r="I24" s="81"/>
      <c r="J24" s="3"/>
    </row>
    <row r="25" spans="1:10" ht="37.5" customHeight="1" thickBot="1" x14ac:dyDescent="0.3">
      <c r="A25" s="55"/>
      <c r="B25" s="40"/>
      <c r="C25" s="2"/>
      <c r="D25" s="31"/>
      <c r="E25" s="44"/>
      <c r="F25" s="44"/>
      <c r="G25" s="80"/>
      <c r="H25" s="80"/>
      <c r="I25" s="80"/>
      <c r="J25" s="3"/>
    </row>
    <row r="26" spans="1:10" ht="36.75" customHeight="1" thickBot="1" x14ac:dyDescent="0.3">
      <c r="A26" s="55"/>
      <c r="B26" s="40"/>
      <c r="C26" s="2"/>
      <c r="D26" s="31"/>
      <c r="E26" s="44"/>
      <c r="F26" s="44"/>
      <c r="G26" s="80"/>
      <c r="H26" s="80"/>
      <c r="I26" s="80"/>
      <c r="J26" s="3"/>
    </row>
    <row r="27" spans="1:10" ht="36.75" customHeight="1" thickBot="1" x14ac:dyDescent="0.3">
      <c r="A27" s="55"/>
      <c r="B27" s="40"/>
      <c r="C27" s="2"/>
      <c r="D27" s="31"/>
      <c r="E27" s="44"/>
      <c r="F27" s="44"/>
      <c r="G27" s="80"/>
      <c r="H27" s="80"/>
      <c r="I27" s="80"/>
      <c r="J27" s="3"/>
    </row>
    <row r="28" spans="1:10" ht="30.75" customHeight="1" thickBot="1" x14ac:dyDescent="0.3">
      <c r="A28" s="16" t="s">
        <v>65</v>
      </c>
      <c r="B28" s="53" t="s">
        <v>124</v>
      </c>
      <c r="C28" s="2">
        <v>26422</v>
      </c>
      <c r="D28" s="2" t="s">
        <v>4</v>
      </c>
      <c r="E28" s="40"/>
      <c r="F28" s="40"/>
      <c r="G28" s="3"/>
      <c r="H28" s="3"/>
      <c r="I28" s="3"/>
      <c r="J28" s="3"/>
    </row>
    <row r="29" spans="1:10" ht="35.25" customHeight="1" thickBot="1" x14ac:dyDescent="0.3">
      <c r="A29" s="16" t="s">
        <v>66</v>
      </c>
      <c r="B29" s="54" t="s">
        <v>126</v>
      </c>
      <c r="C29" s="2">
        <v>26430</v>
      </c>
      <c r="D29" s="2" t="s">
        <v>4</v>
      </c>
      <c r="E29" s="40"/>
      <c r="F29" s="40"/>
      <c r="G29" s="3"/>
      <c r="H29" s="3"/>
      <c r="I29" s="3"/>
      <c r="J29" s="3"/>
    </row>
    <row r="30" spans="1:10" ht="24" customHeight="1" thickBot="1" x14ac:dyDescent="0.3">
      <c r="A30" s="55"/>
      <c r="B30" s="40" t="s">
        <v>125</v>
      </c>
      <c r="C30" s="2" t="s">
        <v>91</v>
      </c>
      <c r="D30" s="1" t="s">
        <v>4</v>
      </c>
      <c r="E30" s="44"/>
      <c r="F30" s="44"/>
      <c r="G30" s="3"/>
      <c r="H30" s="3"/>
      <c r="I30" s="3"/>
      <c r="J30" s="3"/>
    </row>
    <row r="31" spans="1:10" ht="24.95" customHeight="1" thickBot="1" x14ac:dyDescent="0.3">
      <c r="A31" s="55"/>
      <c r="B31" s="46" t="s">
        <v>127</v>
      </c>
      <c r="C31" s="39" t="s">
        <v>128</v>
      </c>
      <c r="D31" s="47"/>
      <c r="E31" s="44"/>
      <c r="F31" s="44"/>
      <c r="G31" s="3"/>
      <c r="H31" s="3"/>
      <c r="I31" s="3"/>
      <c r="J31" s="3"/>
    </row>
    <row r="32" spans="1:10" ht="25.5" customHeight="1" thickBot="1" x14ac:dyDescent="0.3">
      <c r="A32" s="16" t="s">
        <v>67</v>
      </c>
      <c r="B32" s="50" t="s">
        <v>68</v>
      </c>
      <c r="C32" s="2">
        <v>26440</v>
      </c>
      <c r="D32" s="2" t="s">
        <v>4</v>
      </c>
      <c r="E32" s="40"/>
      <c r="F32" s="40"/>
      <c r="G32" s="3"/>
      <c r="H32" s="3"/>
      <c r="I32" s="3"/>
      <c r="J32" s="3"/>
    </row>
    <row r="33" spans="1:10" ht="17.25" customHeight="1" x14ac:dyDescent="0.25">
      <c r="A33" s="91" t="s">
        <v>69</v>
      </c>
      <c r="B33" s="51" t="s">
        <v>6</v>
      </c>
      <c r="C33" s="91">
        <v>26441</v>
      </c>
      <c r="D33" s="91" t="s">
        <v>4</v>
      </c>
      <c r="E33" s="97"/>
      <c r="F33" s="97"/>
      <c r="G33" s="87"/>
      <c r="H33" s="87"/>
      <c r="I33" s="87"/>
      <c r="J33" s="87"/>
    </row>
    <row r="34" spans="1:10" ht="39.75" customHeight="1" thickBot="1" x14ac:dyDescent="0.3">
      <c r="A34" s="92"/>
      <c r="B34" s="52" t="s">
        <v>60</v>
      </c>
      <c r="C34" s="92"/>
      <c r="D34" s="92"/>
      <c r="E34" s="98"/>
      <c r="F34" s="98"/>
      <c r="G34" s="88"/>
      <c r="H34" s="88"/>
      <c r="I34" s="88"/>
      <c r="J34" s="88"/>
    </row>
    <row r="35" spans="1:10" ht="37.5" customHeight="1" thickBot="1" x14ac:dyDescent="0.3">
      <c r="A35" s="16" t="s">
        <v>70</v>
      </c>
      <c r="B35" s="53" t="s">
        <v>124</v>
      </c>
      <c r="C35" s="2">
        <v>26442</v>
      </c>
      <c r="D35" s="2" t="s">
        <v>4</v>
      </c>
      <c r="E35" s="40"/>
      <c r="F35" s="40"/>
      <c r="G35" s="3"/>
      <c r="H35" s="3"/>
      <c r="I35" s="3"/>
      <c r="J35" s="3"/>
    </row>
    <row r="36" spans="1:10" ht="33" customHeight="1" thickBot="1" x14ac:dyDescent="0.3">
      <c r="A36" s="16" t="s">
        <v>71</v>
      </c>
      <c r="B36" s="50" t="s">
        <v>72</v>
      </c>
      <c r="C36" s="2">
        <v>26450</v>
      </c>
      <c r="D36" s="2" t="s">
        <v>4</v>
      </c>
      <c r="E36" s="40"/>
      <c r="F36" s="40"/>
      <c r="G36" s="68">
        <f>G37</f>
        <v>21432.67</v>
      </c>
      <c r="H36" s="68">
        <f>H37</f>
        <v>19399.5</v>
      </c>
      <c r="I36" s="68">
        <f>I37</f>
        <v>19399.5</v>
      </c>
      <c r="J36" s="3"/>
    </row>
    <row r="37" spans="1:10" ht="24" customHeight="1" x14ac:dyDescent="0.25">
      <c r="A37" s="91" t="s">
        <v>73</v>
      </c>
      <c r="B37" s="51" t="s">
        <v>6</v>
      </c>
      <c r="C37" s="91">
        <v>26451</v>
      </c>
      <c r="D37" s="91" t="s">
        <v>4</v>
      </c>
      <c r="E37" s="97"/>
      <c r="F37" s="97"/>
      <c r="G37" s="93">
        <f>21432.67</f>
        <v>21432.67</v>
      </c>
      <c r="H37" s="93">
        <v>19399.5</v>
      </c>
      <c r="I37" s="93">
        <v>19399.5</v>
      </c>
      <c r="J37" s="87"/>
    </row>
    <row r="38" spans="1:10" ht="34.5" customHeight="1" thickBot="1" x14ac:dyDescent="0.3">
      <c r="A38" s="92"/>
      <c r="B38" s="52" t="s">
        <v>60</v>
      </c>
      <c r="C38" s="92"/>
      <c r="D38" s="92"/>
      <c r="E38" s="98"/>
      <c r="F38" s="98"/>
      <c r="G38" s="94"/>
      <c r="H38" s="94"/>
      <c r="I38" s="94"/>
      <c r="J38" s="88"/>
    </row>
    <row r="39" spans="1:10" ht="30" customHeight="1" thickBot="1" x14ac:dyDescent="0.3">
      <c r="A39" s="55"/>
      <c r="B39" s="40" t="s">
        <v>125</v>
      </c>
      <c r="C39" s="2" t="s">
        <v>92</v>
      </c>
      <c r="D39" s="31" t="s">
        <v>4</v>
      </c>
      <c r="E39" s="40"/>
      <c r="F39" s="40"/>
      <c r="G39" s="3"/>
      <c r="H39" s="3"/>
      <c r="I39" s="3"/>
      <c r="J39" s="3"/>
    </row>
    <row r="40" spans="1:10" ht="26.25" customHeight="1" thickBot="1" x14ac:dyDescent="0.3">
      <c r="A40" s="55"/>
      <c r="B40" s="46" t="s">
        <v>127</v>
      </c>
      <c r="C40" s="39" t="s">
        <v>129</v>
      </c>
      <c r="D40" s="31"/>
      <c r="E40" s="40"/>
      <c r="F40" s="40"/>
      <c r="G40" s="3"/>
      <c r="H40" s="3"/>
      <c r="I40" s="3"/>
      <c r="J40" s="3"/>
    </row>
    <row r="41" spans="1:10" ht="39.75" customHeight="1" thickBot="1" x14ac:dyDescent="0.3">
      <c r="A41" s="16" t="s">
        <v>74</v>
      </c>
      <c r="B41" s="52" t="s">
        <v>75</v>
      </c>
      <c r="C41" s="2">
        <v>26452</v>
      </c>
      <c r="D41" s="2" t="s">
        <v>4</v>
      </c>
      <c r="E41" s="40"/>
      <c r="F41" s="40"/>
      <c r="G41" s="3"/>
      <c r="H41" s="3"/>
      <c r="I41" s="3"/>
      <c r="J41" s="3"/>
    </row>
    <row r="42" spans="1:10" ht="40.5" customHeight="1" thickBot="1" x14ac:dyDescent="0.3">
      <c r="A42" s="16" t="s">
        <v>76</v>
      </c>
      <c r="B42" s="40" t="s">
        <v>130</v>
      </c>
      <c r="C42" s="2">
        <v>26500</v>
      </c>
      <c r="D42" s="2" t="s">
        <v>4</v>
      </c>
      <c r="E42" s="40"/>
      <c r="F42" s="40"/>
      <c r="G42" s="68">
        <f>G15</f>
        <v>3187552.67</v>
      </c>
      <c r="H42" s="68">
        <f>H15</f>
        <v>2430919.5</v>
      </c>
      <c r="I42" s="68">
        <f>I15</f>
        <v>2613319.5</v>
      </c>
      <c r="J42" s="3"/>
    </row>
    <row r="43" spans="1:10" ht="25.5" customHeight="1" x14ac:dyDescent="0.25">
      <c r="A43" s="87"/>
      <c r="B43" s="32" t="s">
        <v>77</v>
      </c>
      <c r="C43" s="117">
        <v>26510</v>
      </c>
      <c r="D43" s="62">
        <v>2026</v>
      </c>
      <c r="E43" s="64"/>
      <c r="F43" s="64"/>
      <c r="G43" s="73">
        <f>G42</f>
        <v>3187552.67</v>
      </c>
      <c r="H43" s="62"/>
      <c r="I43" s="62"/>
      <c r="J43" s="62"/>
    </row>
    <row r="44" spans="1:10" ht="25.5" customHeight="1" x14ac:dyDescent="0.25">
      <c r="A44" s="116"/>
      <c r="B44" s="32"/>
      <c r="C44" s="118"/>
      <c r="D44" s="72">
        <v>2027</v>
      </c>
      <c r="E44" s="26"/>
      <c r="F44" s="26"/>
      <c r="G44" s="72"/>
      <c r="H44" s="74">
        <f>H42</f>
        <v>2430919.5</v>
      </c>
      <c r="I44" s="72"/>
      <c r="J44" s="72"/>
    </row>
    <row r="45" spans="1:10" ht="24.75" customHeight="1" thickBot="1" x14ac:dyDescent="0.3">
      <c r="A45" s="88"/>
      <c r="B45" s="40"/>
      <c r="C45" s="119"/>
      <c r="D45" s="63">
        <v>2028</v>
      </c>
      <c r="E45" s="65"/>
      <c r="F45" s="65"/>
      <c r="G45" s="63"/>
      <c r="H45" s="63"/>
      <c r="I45" s="75">
        <f>I42</f>
        <v>2613319.5</v>
      </c>
      <c r="J45" s="63"/>
    </row>
    <row r="46" spans="1:10" ht="73.5" customHeight="1" thickBot="1" x14ac:dyDescent="0.3">
      <c r="A46" s="16" t="s">
        <v>78</v>
      </c>
      <c r="B46" s="41" t="s">
        <v>79</v>
      </c>
      <c r="C46" s="2">
        <v>26600</v>
      </c>
      <c r="D46" s="2" t="s">
        <v>4</v>
      </c>
      <c r="E46" s="40"/>
      <c r="F46" s="40"/>
      <c r="G46" s="3"/>
      <c r="H46" s="3"/>
      <c r="I46" s="3"/>
      <c r="J46" s="3"/>
    </row>
    <row r="47" spans="1:10" ht="24.95" customHeight="1" x14ac:dyDescent="0.25">
      <c r="A47" s="87"/>
      <c r="B47" s="32" t="s">
        <v>77</v>
      </c>
      <c r="C47" s="91">
        <v>26610</v>
      </c>
      <c r="D47" s="87"/>
      <c r="E47" s="97"/>
      <c r="F47" s="97"/>
      <c r="G47" s="87"/>
      <c r="H47" s="87"/>
      <c r="I47" s="87"/>
      <c r="J47" s="87"/>
    </row>
    <row r="48" spans="1:10" s="9" customFormat="1" ht="24.95" customHeight="1" thickBot="1" x14ac:dyDescent="0.35">
      <c r="A48" s="88"/>
      <c r="B48" s="37"/>
      <c r="C48" s="92"/>
      <c r="D48" s="88"/>
      <c r="E48" s="98"/>
      <c r="F48" s="98"/>
      <c r="G48" s="88"/>
      <c r="H48" s="88"/>
      <c r="I48" s="88"/>
      <c r="J48" s="88"/>
    </row>
    <row r="49" spans="1:12" s="9" customFormat="1" ht="19.5" customHeight="1" x14ac:dyDescent="0.3">
      <c r="A49" s="18"/>
      <c r="B49"/>
      <c r="C49"/>
      <c r="D49"/>
      <c r="E49"/>
      <c r="F49"/>
      <c r="G49"/>
      <c r="H49"/>
      <c r="I49"/>
      <c r="J49"/>
    </row>
    <row r="50" spans="1:12" s="10" customFormat="1" ht="18.75" customHeight="1" x14ac:dyDescent="0.25">
      <c r="A50" s="113" t="s">
        <v>131</v>
      </c>
      <c r="B50" s="113"/>
      <c r="C50" s="113"/>
    </row>
    <row r="51" spans="1:12" s="6" customFormat="1" ht="24.95" customHeight="1" x14ac:dyDescent="0.25">
      <c r="A51" s="57" t="s">
        <v>142</v>
      </c>
      <c r="B51" s="57"/>
      <c r="C51" s="57"/>
      <c r="D51" s="57"/>
      <c r="E51" s="57"/>
      <c r="F51" s="57"/>
      <c r="G51" s="57"/>
      <c r="H51" s="57"/>
      <c r="I51" s="57"/>
      <c r="J51" s="57"/>
    </row>
    <row r="52" spans="1:12" s="9" customFormat="1" ht="19.5" customHeight="1" x14ac:dyDescent="0.3">
      <c r="A52" s="57" t="s">
        <v>135</v>
      </c>
      <c r="B52" s="57"/>
      <c r="C52" s="58"/>
      <c r="D52" s="58"/>
      <c r="E52" s="58"/>
      <c r="F52" s="58"/>
      <c r="G52" s="58"/>
      <c r="H52" s="58"/>
      <c r="I52" s="58"/>
      <c r="J52" s="19"/>
      <c r="K52" s="19"/>
    </row>
    <row r="53" spans="1:12" s="10" customFormat="1" ht="11.25" customHeight="1" x14ac:dyDescent="0.25">
      <c r="A53" s="56"/>
    </row>
    <row r="54" spans="1:12" s="9" customFormat="1" ht="20.25" customHeight="1" x14ac:dyDescent="0.3">
      <c r="A54" s="59" t="s">
        <v>140</v>
      </c>
      <c r="B54" s="59"/>
      <c r="C54" s="59"/>
      <c r="D54" s="59"/>
    </row>
    <row r="55" spans="1:12" s="9" customFormat="1" ht="22.5" customHeight="1" x14ac:dyDescent="0.3">
      <c r="A55" s="114" t="s">
        <v>141</v>
      </c>
      <c r="B55" s="114"/>
      <c r="C55" s="114"/>
      <c r="D55" s="114"/>
      <c r="E55" s="114"/>
      <c r="F55" s="114"/>
      <c r="G55" s="114"/>
      <c r="H55" s="114"/>
      <c r="I55" s="114"/>
      <c r="J55" s="114"/>
    </row>
    <row r="56" spans="1:12" s="9" customFormat="1" ht="12" customHeight="1" x14ac:dyDescent="0.3">
      <c r="A56" s="56"/>
    </row>
    <row r="57" spans="1:12" s="9" customFormat="1" ht="19.5" customHeight="1" x14ac:dyDescent="0.3">
      <c r="A57" s="112" t="s">
        <v>149</v>
      </c>
      <c r="B57" s="112"/>
      <c r="C57" s="112"/>
    </row>
    <row r="58" spans="1:12" s="6" customFormat="1" ht="12.75" customHeight="1" x14ac:dyDescent="0.25">
      <c r="A58" s="56"/>
    </row>
    <row r="59" spans="1:12" s="6" customFormat="1" ht="15.75" x14ac:dyDescent="0.25">
      <c r="A59" s="113" t="s">
        <v>82</v>
      </c>
      <c r="B59" s="113"/>
      <c r="C59" s="113"/>
      <c r="D59" s="113"/>
      <c r="E59" s="113"/>
    </row>
    <row r="60" spans="1:12" s="9" customFormat="1" ht="18.75" x14ac:dyDescent="0.3">
      <c r="A60" s="115" t="s">
        <v>138</v>
      </c>
      <c r="B60" s="115"/>
      <c r="C60" s="115"/>
      <c r="D60" s="115"/>
      <c r="E60" s="115"/>
      <c r="F60" s="115"/>
      <c r="G60" s="115"/>
      <c r="H60" s="115"/>
    </row>
    <row r="61" spans="1:12" s="10" customFormat="1" ht="15.75" x14ac:dyDescent="0.25">
      <c r="A61" s="61" t="s">
        <v>136</v>
      </c>
      <c r="B61" s="57"/>
      <c r="C61" s="59"/>
      <c r="D61" s="59"/>
      <c r="E61" s="59"/>
      <c r="F61" s="59"/>
      <c r="G61" s="59"/>
      <c r="H61" s="59"/>
    </row>
    <row r="62" spans="1:12" s="6" customFormat="1" ht="15.75" x14ac:dyDescent="0.25">
      <c r="A62" s="56" t="s">
        <v>132</v>
      </c>
    </row>
    <row r="63" spans="1:12" s="9" customFormat="1" ht="18.75" x14ac:dyDescent="0.3">
      <c r="A63" s="112" t="s">
        <v>139</v>
      </c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</row>
    <row r="64" spans="1:12" ht="15.75" x14ac:dyDescent="0.25">
      <c r="A64" s="113" t="s">
        <v>133</v>
      </c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</row>
    <row r="65" spans="1:8" ht="15.75" x14ac:dyDescent="0.25">
      <c r="A65" s="56"/>
      <c r="B65"/>
      <c r="F65"/>
      <c r="G65"/>
      <c r="H65"/>
    </row>
    <row r="66" spans="1:8" ht="15.75" x14ac:dyDescent="0.25">
      <c r="A66" s="29" t="s">
        <v>150</v>
      </c>
      <c r="B66"/>
      <c r="F66"/>
      <c r="G66"/>
      <c r="H66"/>
    </row>
    <row r="67" spans="1:8" x14ac:dyDescent="0.25">
      <c r="A67"/>
      <c r="B67"/>
      <c r="F67"/>
      <c r="G67"/>
      <c r="H67"/>
    </row>
  </sheetData>
  <mergeCells count="80">
    <mergeCell ref="A1:I1"/>
    <mergeCell ref="E16:E17"/>
    <mergeCell ref="F16:F17"/>
    <mergeCell ref="F3:F4"/>
    <mergeCell ref="G3:J3"/>
    <mergeCell ref="A7:A8"/>
    <mergeCell ref="C7:C8"/>
    <mergeCell ref="D7:D8"/>
    <mergeCell ref="E7:E8"/>
    <mergeCell ref="F7:F8"/>
    <mergeCell ref="G7:G8"/>
    <mergeCell ref="H7:H8"/>
    <mergeCell ref="I7:I8"/>
    <mergeCell ref="J7:J8"/>
    <mergeCell ref="A3:A4"/>
    <mergeCell ref="B3:B4"/>
    <mergeCell ref="C3:C4"/>
    <mergeCell ref="G16:G17"/>
    <mergeCell ref="H16:H17"/>
    <mergeCell ref="D3:D4"/>
    <mergeCell ref="E3:E4"/>
    <mergeCell ref="I16:I17"/>
    <mergeCell ref="J16:J17"/>
    <mergeCell ref="A18:A19"/>
    <mergeCell ref="C18:C19"/>
    <mergeCell ref="D18:D19"/>
    <mergeCell ref="E18:E19"/>
    <mergeCell ref="F18:F19"/>
    <mergeCell ref="G18:G19"/>
    <mergeCell ref="H18:H19"/>
    <mergeCell ref="I18:I19"/>
    <mergeCell ref="J18:J19"/>
    <mergeCell ref="A16:A17"/>
    <mergeCell ref="C16:C17"/>
    <mergeCell ref="D16:D17"/>
    <mergeCell ref="J22:J23"/>
    <mergeCell ref="A33:A34"/>
    <mergeCell ref="C33:C34"/>
    <mergeCell ref="D33:D34"/>
    <mergeCell ref="E33:E34"/>
    <mergeCell ref="F33:F34"/>
    <mergeCell ref="G33:G34"/>
    <mergeCell ref="H33:H34"/>
    <mergeCell ref="I33:I34"/>
    <mergeCell ref="J33:J34"/>
    <mergeCell ref="A22:A23"/>
    <mergeCell ref="C22:C23"/>
    <mergeCell ref="D22:D23"/>
    <mergeCell ref="E22:E23"/>
    <mergeCell ref="F22:F23"/>
    <mergeCell ref="G22:G23"/>
    <mergeCell ref="H22:H23"/>
    <mergeCell ref="I22:I23"/>
    <mergeCell ref="G37:G38"/>
    <mergeCell ref="H37:H38"/>
    <mergeCell ref="I37:I38"/>
    <mergeCell ref="J37:J38"/>
    <mergeCell ref="A43:A45"/>
    <mergeCell ref="C43:C45"/>
    <mergeCell ref="A37:A38"/>
    <mergeCell ref="C37:C38"/>
    <mergeCell ref="D37:D38"/>
    <mergeCell ref="E37:E38"/>
    <mergeCell ref="F37:F38"/>
    <mergeCell ref="G47:G48"/>
    <mergeCell ref="H47:H48"/>
    <mergeCell ref="I47:I48"/>
    <mergeCell ref="J47:J48"/>
    <mergeCell ref="A50:C50"/>
    <mergeCell ref="A47:A48"/>
    <mergeCell ref="C47:C48"/>
    <mergeCell ref="D47:D48"/>
    <mergeCell ref="E47:E48"/>
    <mergeCell ref="F47:F48"/>
    <mergeCell ref="A63:L63"/>
    <mergeCell ref="A64:L64"/>
    <mergeCell ref="A55:J55"/>
    <mergeCell ref="A57:C57"/>
    <mergeCell ref="A59:E59"/>
    <mergeCell ref="A60:H60"/>
  </mergeCells>
  <hyperlinks>
    <hyperlink ref="E3" location="sub_101011" display="sub_101011" xr:uid="{00000000-0004-0000-0100-000000000000}"/>
    <hyperlink ref="B6" location="P1117" display="P1117" xr:uid="{00000000-0004-0000-0100-000001000000}"/>
    <hyperlink ref="B19" r:id="rId1" display="consultantplus://offline/ref=F668976CCD0FDC21B8A52B019D582385FE909205F86EC7FF7CC879FB5ED14B9CDA5B004885693ECC6AAE54E3E2tFF3G" xr:uid="{00000000-0004-0000-0100-000002000000}"/>
    <hyperlink ref="B21" r:id="rId2" display="consultantplus://offline/ref=F668976CCD0FDC21B8A52B019D582385FE919001F467C7FF7CC879FB5ED14B9CC85B5846856D26C73FE112B6EDF24CA9991D969E35B9t6F2G" xr:uid="{00000000-0004-0000-0100-000003000000}"/>
    <hyperlink ref="B23" r:id="rId3" display="consultantplus://offline/ref=F668976CCD0FDC21B8A52B019D582385FE909205F86EC7FF7CC879FB5ED14B9CDA5B004885693ECC6AAE54E3E2tFF3G" xr:uid="{00000000-0004-0000-0100-000004000000}"/>
    <hyperlink ref="B29" location="P1121" display="P1121" xr:uid="{00000000-0004-0000-0100-000005000000}"/>
    <hyperlink ref="B34" r:id="rId4" display="consultantplus://offline/ref=F668976CCD0FDC21B8A52B019D582385FE909205F86EC7FF7CC879FB5ED14B9CDA5B004885693ECC6AAE54E3E2tFF3G" xr:uid="{00000000-0004-0000-0100-000006000000}"/>
    <hyperlink ref="B38" r:id="rId5" display="consultantplus://offline/ref=F668976CCD0FDC21B8A52B019D582385FE909205F86EC7FF7CC879FB5ED14B9CDA5B004885693ECC6AAE54E3E2tFF3G" xr:uid="{00000000-0004-0000-0100-000007000000}"/>
    <hyperlink ref="B41" r:id="rId6" display="consultantplus://offline/ref=F668976CCD0FDC21B8A52B019D582385FE919601F462C7FF7CC879FB5ED14B9CDA5B004885693ECC6AAE54E3E2tFF3G" xr:uid="{00000000-0004-0000-0100-000008000000}"/>
    <hyperlink ref="B46" r:id="rId7" display="consultantplus://offline/ref=F668976CCD0FDC21B8A52B019D582385FE919601F462C7FF7CC879FB5ED14B9CDA5B004885693ECC6AAE54E3E2tFF3G" xr:uid="{00000000-0004-0000-0100-000009000000}"/>
  </hyperlinks>
  <pageMargins left="0.31496062992125984" right="0" top="0.74803149606299213" bottom="0.74803149606299213" header="0.31496062992125984" footer="0.31496062992125984"/>
  <pageSetup paperSize="9" scale="62" orientation="portrait" r:id="rId8"/>
  <rowBreaks count="1" manualBreakCount="1">
    <brk id="32" max="9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16</vt:i4>
      </vt:variant>
    </vt:vector>
  </HeadingPairs>
  <TitlesOfParts>
    <vt:vector size="18" baseType="lpstr">
      <vt:lpstr>Раздел 1 с 01.01.22 </vt:lpstr>
      <vt:lpstr>Раздел 2 с 01.01.22 </vt:lpstr>
      <vt:lpstr>'Раздел 1 с 01.01.22 '!sub_112160</vt:lpstr>
      <vt:lpstr>'Раздел 1 с 01.01.22 '!sub_112240</vt:lpstr>
      <vt:lpstr>'Раздел 1 с 01.01.22 '!sub_112400</vt:lpstr>
      <vt:lpstr>'Раздел 1 с 01.01.22 '!sub_2160</vt:lpstr>
      <vt:lpstr>'Раздел 1 с 01.01.22 '!sub_2440</vt:lpstr>
      <vt:lpstr>'Раздел 1 с 01.01.22 '!sub_2450</vt:lpstr>
      <vt:lpstr>'Раздел 1 с 01.01.22 '!sub_2460</vt:lpstr>
      <vt:lpstr>'Раздел 2 с 01.01.22 '!sub_26310</vt:lpstr>
      <vt:lpstr>'Раздел 2 с 01.01.22 '!sub_263101</vt:lpstr>
      <vt:lpstr>'Раздел 2 с 01.01.22 '!sub_26320</vt:lpstr>
      <vt:lpstr>'Раздел 2 с 01.01.22 '!sub_264211</vt:lpstr>
      <vt:lpstr>'Раздел 2 с 01.01.22 '!sub_2643011</vt:lpstr>
      <vt:lpstr>'Раздел 2 с 01.01.22 '!sub_264511</vt:lpstr>
      <vt:lpstr>'Раздел 1 с 01.01.22 '!Заголовки_для_печати</vt:lpstr>
      <vt:lpstr>'Раздел 1 с 01.01.22 '!Область_печати</vt:lpstr>
      <vt:lpstr>'Раздел 2 с 01.01.22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2026-01-13T06:28:11Z</dcterms:modified>
</cp:coreProperties>
</file>